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4D3816A1-336F-4886-84B9-DFF0B316888D}" xr6:coauthVersionLast="47" xr6:coauthVersionMax="47" xr10:uidLastSave="{00000000-0000-0000-0000-000000000000}"/>
  <bookViews>
    <workbookView xWindow="1125" yWindow="1125" windowWidth="21600" windowHeight="11295" tabRatio="743" xr2:uid="{00000000-000D-0000-FFFF-FFFF00000000}"/>
  </bookViews>
  <sheets>
    <sheet name="Active Traders" sheetId="1" r:id="rId1"/>
  </sheets>
  <definedNames>
    <definedName name="_xlnm._FilterDatabase" localSheetId="0" hidden="1">'Active Traders'!$A$1:$CB$907</definedName>
    <definedName name="_xlnm.Print_Area" localSheetId="0">'Active Traders'!$A$1:$X$849</definedName>
    <definedName name="_xlnm.Print_Titles" localSheetId="0">'Active Traders'!$1:$1</definedName>
    <definedName name="Text101" localSheetId="0">'Active Traders'!#REF!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5" i="1" l="1"/>
  <c r="G755" i="1" l="1"/>
  <c r="G386" i="1"/>
  <c r="G793" i="1" l="1"/>
  <c r="G353" i="1"/>
  <c r="G315" i="1"/>
  <c r="G526" i="1"/>
  <c r="G381" i="1"/>
  <c r="G463" i="1"/>
  <c r="G499" i="1"/>
  <c r="G342" i="1"/>
  <c r="G559" i="1"/>
  <c r="G640" i="1"/>
  <c r="G503" i="1"/>
  <c r="G168" i="1"/>
  <c r="G772" i="1"/>
  <c r="G50" i="1"/>
  <c r="G219" i="1"/>
  <c r="G748" i="1"/>
  <c r="G158" i="1"/>
  <c r="G15" i="1"/>
  <c r="G285" i="1"/>
  <c r="G505" i="1"/>
  <c r="G259" i="1"/>
  <c r="G383" i="1"/>
  <c r="G382" i="1"/>
  <c r="G732" i="1"/>
  <c r="G799" i="1" l="1"/>
  <c r="G255" i="1"/>
  <c r="G153" i="1"/>
  <c r="G127" i="1"/>
  <c r="G736" i="1"/>
  <c r="G387" i="1"/>
  <c r="G646" i="1"/>
  <c r="G10" i="1"/>
  <c r="G339" i="1"/>
  <c r="G49" i="1"/>
  <c r="G110" i="1"/>
  <c r="G512" i="1"/>
  <c r="G762" i="1"/>
  <c r="G11" i="1"/>
  <c r="G792" i="1" l="1"/>
  <c r="G550" i="1"/>
  <c r="G551" i="1"/>
  <c r="G350" i="1"/>
  <c r="G648" i="1"/>
  <c r="G770" i="1"/>
  <c r="G668" i="1" l="1"/>
  <c r="G459" i="1" l="1"/>
  <c r="G904" i="1" l="1"/>
  <c r="G883" i="1"/>
  <c r="G853" i="1"/>
  <c r="G809" i="1"/>
  <c r="G798" i="1"/>
  <c r="G751" i="1"/>
  <c r="G728" i="1"/>
  <c r="G722" i="1"/>
  <c r="G667" i="1"/>
  <c r="G514" i="1"/>
  <c r="G422" i="1"/>
  <c r="G376" i="1"/>
  <c r="G369" i="1"/>
  <c r="G352" i="1"/>
  <c r="G331" i="1"/>
  <c r="G322" i="1"/>
  <c r="G243" i="1"/>
  <c r="G235" i="1"/>
  <c r="G213" i="1"/>
  <c r="G192" i="1"/>
  <c r="G183" i="1"/>
  <c r="G179" i="1"/>
  <c r="G178" i="1"/>
  <c r="G175" i="1"/>
  <c r="G173" i="1"/>
  <c r="G40" i="1"/>
  <c r="G28" i="1"/>
  <c r="G22" i="1"/>
  <c r="G2" i="1"/>
</calcChain>
</file>

<file path=xl/sharedStrings.xml><?xml version="1.0" encoding="utf-8"?>
<sst xmlns="http://schemas.openxmlformats.org/spreadsheetml/2006/main" count="5640" uniqueCount="2901">
  <si>
    <t>T Code</t>
  </si>
  <si>
    <t>Trader Name</t>
  </si>
  <si>
    <t>Address</t>
  </si>
  <si>
    <t>Effective Date of Consent</t>
  </si>
  <si>
    <t>Last Consent Effective Review Date</t>
  </si>
  <si>
    <t>Vol (m³/day)</t>
  </si>
  <si>
    <t>Flow Rate (l/min)</t>
  </si>
  <si>
    <t>COD (mg/l)</t>
  </si>
  <si>
    <t>SS (mg/l)</t>
  </si>
  <si>
    <t>FOGs (mg/l)</t>
  </si>
  <si>
    <t>Ammonia (mg/l)</t>
  </si>
  <si>
    <t>Total COD (mg/l)</t>
  </si>
  <si>
    <t>BOD (mg/l)</t>
  </si>
  <si>
    <t>Aluminium (ug/l)</t>
  </si>
  <si>
    <t>Arsenic (ug/l)</t>
  </si>
  <si>
    <t>Cadmium (ug/l)</t>
  </si>
  <si>
    <t>Chromium (ug/l)</t>
  </si>
  <si>
    <t>Dissolved Hex Chromium (ug/l)</t>
  </si>
  <si>
    <t>Hex Chromium (ug/l)</t>
  </si>
  <si>
    <t>Copper (ug/l)</t>
  </si>
  <si>
    <t>Cyanide (ug/l)</t>
  </si>
  <si>
    <t>Iron (ug/l)</t>
  </si>
  <si>
    <t>Dissolved Iron (ug/l)</t>
  </si>
  <si>
    <t>Fluoride (ug/l)</t>
  </si>
  <si>
    <t>Lead (ug/l)</t>
  </si>
  <si>
    <t>Mercury (ug/l)</t>
  </si>
  <si>
    <t>Nickel (ug/l)</t>
  </si>
  <si>
    <t>Silver (ug/l)</t>
  </si>
  <si>
    <t>THM (ug/l)</t>
  </si>
  <si>
    <t>Zinc (ug/l)</t>
  </si>
  <si>
    <t>1,2 Dicholorethane (ug/l)</t>
  </si>
  <si>
    <t>1,2,3 Trichlorobenzene (ug/l)</t>
  </si>
  <si>
    <t>1,2,4 Trichloroenzene (ug/l)</t>
  </si>
  <si>
    <t>Absorbance</t>
  </si>
  <si>
    <t>Antracene (ug/l)</t>
  </si>
  <si>
    <t>Benzene (ug/l)</t>
  </si>
  <si>
    <t>Benzo(g,h,i)perylene (ug/l)</t>
  </si>
  <si>
    <t>Beta-Endosulphan (ug/l)</t>
  </si>
  <si>
    <t>Bis(2-ethylhexyl)phthalate(DEHP) (ug/l)</t>
  </si>
  <si>
    <t>Carbon Tetrachloride (ug/l)</t>
  </si>
  <si>
    <t>Chloride (mg/l)</t>
  </si>
  <si>
    <t>Chlorine (mg/l)</t>
  </si>
  <si>
    <t>Chloronitrotoluenes (ug/l)</t>
  </si>
  <si>
    <t>Detergents (mg/l)</t>
  </si>
  <si>
    <t>Diazinon (ug/l)</t>
  </si>
  <si>
    <t>Diuron (ug/l)</t>
  </si>
  <si>
    <t>Ethyl Benzene (ug/l)</t>
  </si>
  <si>
    <t>Flouranthene (ug/l)</t>
  </si>
  <si>
    <t>Formaldehyde (mg/l)</t>
  </si>
  <si>
    <t>Hexachlorobutadiene (ug/l)</t>
  </si>
  <si>
    <t>Indeno(1,2,3-cd)pyrene (ug/l)</t>
  </si>
  <si>
    <t>Isoproturon (ug/l)</t>
  </si>
  <si>
    <t>Linuron (ug/l)</t>
  </si>
  <si>
    <t>m-xylene (ug/l)</t>
  </si>
  <si>
    <t>Mecropop (ug/l)</t>
  </si>
  <si>
    <t>n-Heptane (ug/l)</t>
  </si>
  <si>
    <t>n-Hexane (ug/l)</t>
  </si>
  <si>
    <t>n-Octane (ug/l)</t>
  </si>
  <si>
    <t>Naphthalene (ug/l)</t>
  </si>
  <si>
    <t>Nonyl Phenol (ug/l)</t>
  </si>
  <si>
    <t>o-xylene (ug/l)</t>
  </si>
  <si>
    <t>Octyl Phenol (ug/l)</t>
  </si>
  <si>
    <t>p-xylene (ug/l)</t>
  </si>
  <si>
    <t>Particle Size</t>
  </si>
  <si>
    <t>Pentachlorophenol (ug/l)</t>
  </si>
  <si>
    <t>Phenol (ug/l)</t>
  </si>
  <si>
    <t>Phosphorous (mg/l)</t>
  </si>
  <si>
    <t>Sulphate (mg/l)</t>
  </si>
  <si>
    <t>Surface Active Agents (mg/l)</t>
  </si>
  <si>
    <t>Surfactants (mg/l)</t>
  </si>
  <si>
    <t>Tetrachloroethene (ug/l)</t>
  </si>
  <si>
    <t>Tetrachloroethylene (ug/l)</t>
  </si>
  <si>
    <t>Toluene (ug/l)</t>
  </si>
  <si>
    <t>Triazophos (ug/l)</t>
  </si>
  <si>
    <t>Tri-butyl Tin (ug/l)</t>
  </si>
  <si>
    <t>Trichloroethene (ug/l)</t>
  </si>
  <si>
    <t>Trifluralin (ug/l)</t>
  </si>
  <si>
    <t>Receiving WWTW</t>
  </si>
  <si>
    <t>Industry Type</t>
  </si>
  <si>
    <t>T35044</t>
  </si>
  <si>
    <t>3M UK</t>
  </si>
  <si>
    <t>5-7 Balloo Drive, Bangor, BT19 7PB</t>
  </si>
  <si>
    <t>NA</t>
  </si>
  <si>
    <t>North Down and Ards</t>
  </si>
  <si>
    <t>Engineering</t>
  </si>
  <si>
    <t>T34923</t>
  </si>
  <si>
    <t>Abbey Cleaners &amp; Formal Hire</t>
  </si>
  <si>
    <t>612 Shore Road, Newtownabbey BT37 0SN</t>
  </si>
  <si>
    <t>Whitehouse</t>
  </si>
  <si>
    <t>Launderette</t>
  </si>
  <si>
    <t>TE340152</t>
  </si>
  <si>
    <t xml:space="preserve">ABC Car Dismantlers </t>
  </si>
  <si>
    <t>11a Upper Braniel Road, Castlereagh, Belfast, BT5 7TS</t>
  </si>
  <si>
    <t>Kinnegar</t>
  </si>
  <si>
    <t>Scrap Yard</t>
  </si>
  <si>
    <t>T23059</t>
  </si>
  <si>
    <t>ABP Lurgan</t>
  </si>
  <si>
    <t>33 Annesborough Industrial Estate, Lurgan, BT67 9JD</t>
  </si>
  <si>
    <t>200*</t>
  </si>
  <si>
    <t>Ballynacor</t>
  </si>
  <si>
    <t>Food Industry</t>
  </si>
  <si>
    <t>T27001</t>
  </si>
  <si>
    <t>ABP Newry</t>
  </si>
  <si>
    <t>Unit 1, Greenbank Ind Estate, Newry, Co Down BT34 2PD</t>
  </si>
  <si>
    <t>4mm x 4mm x 0.1g</t>
  </si>
  <si>
    <t>Newry</t>
  </si>
  <si>
    <t>TE340220</t>
  </si>
  <si>
    <t>Ace Bates Skip Hire</t>
  </si>
  <si>
    <t>1 Duncrue Pass, Belfast, BT3 9BS</t>
  </si>
  <si>
    <t>Belfast</t>
  </si>
  <si>
    <t>Vehicle Wash</t>
  </si>
  <si>
    <t>T13104</t>
  </si>
  <si>
    <t>Aerospace Metal Finishers</t>
  </si>
  <si>
    <t>Unit 3, 11 Paradise Avenue, Ballymena BT42 3AE</t>
  </si>
  <si>
    <t>Ballymena</t>
  </si>
  <si>
    <t>Metal Treatment</t>
  </si>
  <si>
    <t>TE150068</t>
  </si>
  <si>
    <t>AES Kilroot Power Station-vehicle wash</t>
  </si>
  <si>
    <t>Larne Road, Carrickfergus, BT38 7LX</t>
  </si>
  <si>
    <t>Carrickfergus</t>
  </si>
  <si>
    <t>T34183</t>
  </si>
  <si>
    <t>AFBI Newforge Lane</t>
  </si>
  <si>
    <t>18a Newforge Lane, Belfast BT9 5NT</t>
  </si>
  <si>
    <t>Laboratory</t>
  </si>
  <si>
    <t>T34180</t>
  </si>
  <si>
    <t>AFBI Stormont</t>
  </si>
  <si>
    <t xml:space="preserve">12 Stoney Road, Belfast, BT4 3SD </t>
  </si>
  <si>
    <t>TE450019</t>
  </si>
  <si>
    <t xml:space="preserve">AFBI VSD </t>
  </si>
  <si>
    <t>43 Beltany Road, Omagh, Co, Tyrone, BT78 5NF</t>
  </si>
  <si>
    <t>Omagh</t>
  </si>
  <si>
    <t>Public Services</t>
  </si>
  <si>
    <t>T34194</t>
  </si>
  <si>
    <t>Agnew Leasing</t>
  </si>
  <si>
    <t>18 Boucher Way, Belfast BT12 6RE</t>
  </si>
  <si>
    <t>200 (HEM)</t>
  </si>
  <si>
    <t>T34193</t>
  </si>
  <si>
    <t>Agnew Porsche</t>
  </si>
  <si>
    <t>90 Sydenham Road Belfast BT3 9DJ</t>
  </si>
  <si>
    <t>T34188</t>
  </si>
  <si>
    <t>Agnew Prep Centre</t>
  </si>
  <si>
    <t>Sydenham Road Belfast BT3 9AD</t>
  </si>
  <si>
    <t>T34506</t>
  </si>
  <si>
    <t>Agnew Repair Centre</t>
  </si>
  <si>
    <t>69-71 Boucher Crescent Belfast BT12 6HU</t>
  </si>
  <si>
    <t>T34211</t>
  </si>
  <si>
    <t>Agnew Trade Centre</t>
  </si>
  <si>
    <t>Apollo Space Centre, Apollo Rd Belfast BT12 6HP</t>
  </si>
  <si>
    <t>T34196</t>
  </si>
  <si>
    <t>Agnew Volvo</t>
  </si>
  <si>
    <t>1 Boucher Way, Belfast BT12 6RE</t>
  </si>
  <si>
    <t>T34160</t>
  </si>
  <si>
    <t xml:space="preserve">Airbus Belfast Ltd </t>
  </si>
  <si>
    <t>Airport Road West, Belfast BT3 9DZ</t>
  </si>
  <si>
    <t>Manufacturing</t>
  </si>
  <si>
    <t>T43101</t>
  </si>
  <si>
    <t>Air Coach ( First Northern Ireland Ltd )</t>
  </si>
  <si>
    <t>23 Springtown Avenue Londonderry BT48 0LY</t>
  </si>
  <si>
    <t>200(HEM)</t>
  </si>
  <si>
    <t>Culmore</t>
  </si>
  <si>
    <t>vehicle Wash</t>
  </si>
  <si>
    <t>T23163</t>
  </si>
  <si>
    <t>AJ Power</t>
  </si>
  <si>
    <t>6 Charlestown Drive Craigavon BT63 5GA</t>
  </si>
  <si>
    <t>T34132</t>
  </si>
  <si>
    <t>All Washed Up</t>
  </si>
  <si>
    <t>362a Newtownards Road, Belfast BT4 1HG</t>
  </si>
  <si>
    <t>T34145</t>
  </si>
  <si>
    <t>Alliance Healthcare</t>
  </si>
  <si>
    <t>3a Edwater Road, Belfast, BT3 9JQ</t>
  </si>
  <si>
    <t>T34030</t>
  </si>
  <si>
    <t>Allied Bakeries - Sunblest</t>
  </si>
  <si>
    <t>2-12 Orby Link, Castlereagh Road, Belfast, BT5 5HW</t>
  </si>
  <si>
    <t>Bakery</t>
  </si>
  <si>
    <t>TE450022</t>
  </si>
  <si>
    <t>Allingham Transport Ltd</t>
  </si>
  <si>
    <t>6 Grange Road, Cookstown, Co. Tyrone BT80 8SB</t>
  </si>
  <si>
    <t>Cookstown</t>
  </si>
  <si>
    <t>T23039</t>
  </si>
  <si>
    <t>Almac Pharma Services (Building 1)</t>
  </si>
  <si>
    <t>20 Seagoe Industrial Estate, Craigavon, BT63 5QD</t>
  </si>
  <si>
    <t>Pharmaceutical</t>
  </si>
  <si>
    <t>T23040</t>
  </si>
  <si>
    <t>Almac Pharma Services (Building 2)</t>
  </si>
  <si>
    <t>T23152</t>
  </si>
  <si>
    <t>Almac Pharma Services (Building 2B)</t>
  </si>
  <si>
    <t xml:space="preserve">Seagoe Indsutrial Estate Campus, Craigavon BT63 5QD </t>
  </si>
  <si>
    <t>T23128</t>
  </si>
  <si>
    <t>Almac Pharma Services (Building 8)</t>
  </si>
  <si>
    <t>T23135</t>
  </si>
  <si>
    <t>Almac Pharma Services (Building 8A)</t>
  </si>
  <si>
    <t>T23161</t>
  </si>
  <si>
    <t>Almac Pharma Services (Building 8b)</t>
  </si>
  <si>
    <t>T23112</t>
  </si>
  <si>
    <t>Almac Sciences (Building 16)</t>
  </si>
  <si>
    <t>T23138</t>
  </si>
  <si>
    <t>Almac Sciences Ltd (Building 3)</t>
  </si>
  <si>
    <t>TE430055</t>
  </si>
  <si>
    <t>Altnagelvin Hospital</t>
  </si>
  <si>
    <t>Glenshane Road, Londonderry, BT47 6SB</t>
  </si>
  <si>
    <t>Hospital</t>
  </si>
  <si>
    <t>TE430055A</t>
  </si>
  <si>
    <t>Altnagelvin Hospital Laundry</t>
  </si>
  <si>
    <t>Laundry</t>
  </si>
  <si>
    <t>T13140</t>
  </si>
  <si>
    <t>AMC Autocare</t>
  </si>
  <si>
    <t>26 Townhill Road, Portglenone, BT44 8AD</t>
  </si>
  <si>
    <t>100 (HEM)</t>
  </si>
  <si>
    <t>Portglenone</t>
  </si>
  <si>
    <t>TE170023</t>
  </si>
  <si>
    <t>AMG Contracts</t>
  </si>
  <si>
    <t>29 Garvagh Road, Swatragh, BT46 5QE</t>
  </si>
  <si>
    <t>Swatragh</t>
  </si>
  <si>
    <t>T34171</t>
  </si>
  <si>
    <t>Amphitheatre Leisure Centre</t>
  </si>
  <si>
    <t>Prince William Way, Carrickfergus, Co Antrim, BT38 7HP</t>
  </si>
  <si>
    <t>Swimming Pool</t>
  </si>
  <si>
    <t>TE340183</t>
  </si>
  <si>
    <t>Andersonstown Leisure Centre</t>
  </si>
  <si>
    <t>Andersonstown Road, Belfast, BT11 9BY</t>
  </si>
  <si>
    <t>T34503</t>
  </si>
  <si>
    <t>Andor Technology</t>
  </si>
  <si>
    <t>7 Millenium Way, Belfast BT12 7AL</t>
  </si>
  <si>
    <t>Electronics</t>
  </si>
  <si>
    <t>TE270038</t>
  </si>
  <si>
    <t>Andrew Quinn Car Wash</t>
  </si>
  <si>
    <t>Coach Inn, 18-21 Church Square, Banbridge, BT32 4AP</t>
  </si>
  <si>
    <t>Banbridge</t>
  </si>
  <si>
    <t>T17127</t>
  </si>
  <si>
    <t>Angel Wash</t>
  </si>
  <si>
    <t>17 Portmore Road, Portstewart, BT55 7BE</t>
  </si>
  <si>
    <t>North Coast</t>
  </si>
  <si>
    <t>TE340255</t>
  </si>
  <si>
    <t xml:space="preserve">Antrim &amp; Newtownabbey BC </t>
  </si>
  <si>
    <t>O'Neill Road, Household Recycling Centre, Newtownabbey, BT36 6UQ</t>
  </si>
  <si>
    <t>Civic Amenity Site</t>
  </si>
  <si>
    <t>TE150064</t>
  </si>
  <si>
    <t>Antrim Area Hospital (NHSCT)</t>
  </si>
  <si>
    <t>45 Bush Road, Antrim, BT41 2RL</t>
  </si>
  <si>
    <t>7% of inlet flow</t>
  </si>
  <si>
    <t>Not noted on Direction</t>
  </si>
  <si>
    <t>Antrim</t>
  </si>
  <si>
    <t>T34181</t>
  </si>
  <si>
    <t>Ardagh Group</t>
  </si>
  <si>
    <t>Site 3 Global Point Business Park, Newtownabbey BT36 5PY</t>
  </si>
  <si>
    <t>Greenisland</t>
  </si>
  <si>
    <t>TE350071</t>
  </si>
  <si>
    <t>Ards &amp; North Down BC Balloo Drive</t>
  </si>
  <si>
    <t>15 Balloo Drive, Bangor, BT19 7QY</t>
  </si>
  <si>
    <t>Waste Transfer Station &amp; Vehicle wash</t>
  </si>
  <si>
    <t>T35054</t>
  </si>
  <si>
    <t>Ards &amp; North Down Borough Council</t>
  </si>
  <si>
    <t>Works Depot, Quarry Heights, North Road, Newtownards, BT23 7SZ</t>
  </si>
  <si>
    <t>Ballyrickard</t>
  </si>
  <si>
    <t>TE350073</t>
  </si>
  <si>
    <t>Ards Leisure Centre-Dairy Hall LC</t>
  </si>
  <si>
    <t>John Street, Newtownards, BT23 4EJ</t>
  </si>
  <si>
    <t>T34167</t>
  </si>
  <si>
    <t>Arjo (UK) Ltd</t>
  </si>
  <si>
    <t>Units 16/18 Sydenham Business Park, Belfast, BT3 9LE</t>
  </si>
  <si>
    <t>TE250014</t>
  </si>
  <si>
    <t>Armagh City Hotel</t>
  </si>
  <si>
    <t>2 Friary Road, Armagh, BT60 4FR</t>
  </si>
  <si>
    <t>Armagh</t>
  </si>
  <si>
    <t>T25139</t>
  </si>
  <si>
    <t>Armagh City, Banbridge and Craigavon Borough Council</t>
  </si>
  <si>
    <t>The Palace Demense, Co. Armagh, BT60 4EL</t>
  </si>
  <si>
    <t>TE250011</t>
  </si>
  <si>
    <t>Armagh Civic Amenity Site (Keady Recycling Centre)</t>
  </si>
  <si>
    <t xml:space="preserve">8 Annvale Road, Armagh, BT60 2RP </t>
  </si>
  <si>
    <t>Keady</t>
  </si>
  <si>
    <t>TE250010</t>
  </si>
  <si>
    <t>Armagh Civic Amenity Site (Market Hill Recycling Centre)</t>
  </si>
  <si>
    <t>Market Hill Business Centre, Fairgreen Rd, Markethill, Co Armagh, BT60 1PW</t>
  </si>
  <si>
    <t>Markethill</t>
  </si>
  <si>
    <t>TE250009</t>
  </si>
  <si>
    <t>Armagh Civic Amenity Site (Station Road Recycling Centre, Armagh)</t>
  </si>
  <si>
    <t>Station Road, Co. Armagh, BT61 7NP</t>
  </si>
  <si>
    <t>TE270014</t>
  </si>
  <si>
    <t>Armagh Civic Amenity Site (Tandragee Recycling Centre)</t>
  </si>
  <si>
    <t>Madden Road, Tandragee, Co. Armagh, BT62 2DG</t>
  </si>
  <si>
    <t>Tandragee</t>
  </si>
  <si>
    <t>T35058</t>
  </si>
  <si>
    <t>Army Reserve Centre</t>
  </si>
  <si>
    <t>5 Balloo Avenue, Bangor BT19 7QT</t>
  </si>
  <si>
    <t>T27133</t>
  </si>
  <si>
    <t>Around Noon</t>
  </si>
  <si>
    <t>Unit 24A, Rampart Road, Newry, BT34 2QU</t>
  </si>
  <si>
    <t>TE490015</t>
  </si>
  <si>
    <t>Arrow Oils</t>
  </si>
  <si>
    <t>68 Main Street, Trillick, Co Tyrone, BT78 3SX</t>
  </si>
  <si>
    <t>Trillick</t>
  </si>
  <si>
    <t>TE350079</t>
  </si>
  <si>
    <t>Asda Newtownards</t>
  </si>
  <si>
    <t>Ards Shopping Centre, Newtownards, BT23 4EU</t>
  </si>
  <si>
    <t>TE170032</t>
  </si>
  <si>
    <t>Asda Stores Coleraine</t>
  </si>
  <si>
    <t>1 Ring Road, Coleraine, BT52 1QP</t>
  </si>
  <si>
    <t>T45056</t>
  </si>
  <si>
    <t>ASDA Stores Ltd. (Omagh)</t>
  </si>
  <si>
    <t xml:space="preserve">31 Dromore Road, Omagh, BT78 1QZ </t>
  </si>
  <si>
    <t>T34918</t>
  </si>
  <si>
    <t>Ashers Baking Company</t>
  </si>
  <si>
    <t>578 Doagh Road, Newtownabbey BT36 5RY</t>
  </si>
  <si>
    <t>T34928</t>
  </si>
  <si>
    <t>Ashers Baking Company New Premises</t>
  </si>
  <si>
    <t>581a Doagh Road Newtownabbey BT36 5RZ</t>
  </si>
  <si>
    <t>T45054</t>
  </si>
  <si>
    <t>Ashfield Dry Cleaners</t>
  </si>
  <si>
    <t>9 Ashfield Terrace, Omagh, BT78 5ES</t>
  </si>
  <si>
    <t>T34146</t>
  </si>
  <si>
    <t>Ashford Environmental Services - Royal Maternity</t>
  </si>
  <si>
    <t>274 Grosvenor Road, Belfast, BT12 6BA</t>
  </si>
  <si>
    <t>Pipe flushing</t>
  </si>
  <si>
    <t>T34185</t>
  </si>
  <si>
    <t>Ashford Environmental Services - Royal Maternity 2024</t>
  </si>
  <si>
    <t>T34147</t>
  </si>
  <si>
    <t>Ashford Environmental Services - Ulster Hospital</t>
  </si>
  <si>
    <t>Ulster Hospital Acute Services Block , Upper Newtownards Road, Dundonald</t>
  </si>
  <si>
    <t>T27123</t>
  </si>
  <si>
    <t>Aughnagun</t>
  </si>
  <si>
    <t>Chapel Hill, Mayobridge, Co Down, BT34 2EX</t>
  </si>
  <si>
    <t>Belfast / Newry</t>
  </si>
  <si>
    <t>Landfill Site</t>
  </si>
  <si>
    <t>Tankered</t>
  </si>
  <si>
    <t>T37027</t>
  </si>
  <si>
    <t>Aughrim Landfill</t>
  </si>
  <si>
    <t>Flowbog Road, Lisburn, BT28 3TE</t>
  </si>
  <si>
    <t>TE130041</t>
  </si>
  <si>
    <t>Autoclean</t>
  </si>
  <si>
    <t>15 Pennybridge Ind Estate, Ballymena, BT42 3HB</t>
  </si>
  <si>
    <t>T34168</t>
  </si>
  <si>
    <t>Avenue Recycling</t>
  </si>
  <si>
    <t>1 Ballygomartin Ind Estate, Ballygomartin Road, BT13 3LZ</t>
  </si>
  <si>
    <t>Recycling / Surface Run off</t>
  </si>
  <si>
    <t>T23006</t>
  </si>
  <si>
    <t>Avondale Foods</t>
  </si>
  <si>
    <t>Chestnut Farm, Corcreeny, Lurgan, Co Armagh, BT66 8TB</t>
  </si>
  <si>
    <t>T15132</t>
  </si>
  <si>
    <t>Balloo Hire Centre Ballyclare</t>
  </si>
  <si>
    <t>Fleck Brothers (Coachworks Ltd) 85 Templepatrick Road, Ballyclare, BT39 7RQ</t>
  </si>
  <si>
    <t>Ballyclare</t>
  </si>
  <si>
    <t>Vehicle wash</t>
  </si>
  <si>
    <t>T35052</t>
  </si>
  <si>
    <t>Balloo Hire Centre Bangor</t>
  </si>
  <si>
    <t>21 Balloo Drive, Balloo Industrial Estate, Bangor BT19 7QY</t>
  </si>
  <si>
    <t>T37047</t>
  </si>
  <si>
    <t>Balloo Hire Centre Lisburn</t>
  </si>
  <si>
    <t>2 Enterprise Crescent, Lisburn BT28 1UG</t>
  </si>
  <si>
    <t>Lisburn</t>
  </si>
  <si>
    <t>T34125</t>
  </si>
  <si>
    <t>Balloo Hire Centre Sydenham</t>
  </si>
  <si>
    <t>31 Sydenham Road, Titanic Quarter, Belfast BT3 9DH</t>
  </si>
  <si>
    <t>TE150085</t>
  </si>
  <si>
    <t>Ballyclare Truck and Car Wash</t>
  </si>
  <si>
    <t>Unit 18 Dennisons Industrial Estate, Avondale Drive, Ballyclare BT39 9EB</t>
  </si>
  <si>
    <t>T47049</t>
  </si>
  <si>
    <t>Ballygawley Launderette &amp; Dry Cleaners</t>
  </si>
  <si>
    <t>95b Main Street, Ballygawley, Co Tyrone, BT70 2HD</t>
  </si>
  <si>
    <t>Ballygawley</t>
  </si>
  <si>
    <t>T35027</t>
  </si>
  <si>
    <t>Ballygowan Tip (Castlereagh Borough Council)</t>
  </si>
  <si>
    <t>Moss Road, Ballygowan, Co Down, BT23 6LE</t>
  </si>
  <si>
    <t>T39999</t>
  </si>
  <si>
    <t>Ballymacombs Landfill</t>
  </si>
  <si>
    <t>Ballymacombs Road, Bellaghy, Magherafelt BT45 8JP</t>
  </si>
  <si>
    <t>T13132</t>
  </si>
  <si>
    <t>Ballymena Laundry and Dry Cleaning Services</t>
  </si>
  <si>
    <t>6 Gilmore Street, Ballymena, BT42 3AB</t>
  </si>
  <si>
    <t>TE130046</t>
  </si>
  <si>
    <t>Ballymena Livestock Market</t>
  </si>
  <si>
    <t>Unit 1, Woodside Road, Ballymena, BT42 4QJ</t>
  </si>
  <si>
    <t>Livestock Mart</t>
  </si>
  <si>
    <t>TE170011</t>
  </si>
  <si>
    <t>Ballymoney Borough Council - Joey Dunlop Leisure Centre</t>
  </si>
  <si>
    <t>33 Garryduff Road, Ballymoney, BT53 7DB</t>
  </si>
  <si>
    <t>Ballymoney</t>
  </si>
  <si>
    <t>TE170026</t>
  </si>
  <si>
    <t>Ballyness Service Station</t>
  </si>
  <si>
    <t>40 Priestland Road, Bushmills, Co. Antrim, BT57 8XB</t>
  </si>
  <si>
    <t>Bushmills</t>
  </si>
  <si>
    <t>TE 340264</t>
  </si>
  <si>
    <t>Ballyrobert Ltd</t>
  </si>
  <si>
    <t>1 Mallusk Road, Newtownabbey, Co. Antrim, BT36 4XS</t>
  </si>
  <si>
    <t>T34159</t>
  </si>
  <si>
    <t>Ballysillan Leisure Centre</t>
  </si>
  <si>
    <t>225 Ballysillan Road, Belfast, BT14 7QP</t>
  </si>
  <si>
    <t>TE270039</t>
  </si>
  <si>
    <t>Banbridge DC</t>
  </si>
  <si>
    <t>60 Scarva Road, Banbridge, BT32 3QD</t>
  </si>
  <si>
    <t>T27009</t>
  </si>
  <si>
    <t>Banbridge Launderette</t>
  </si>
  <si>
    <t>45b Bridge Street Banbridge Co Down BT32 3LJ</t>
  </si>
  <si>
    <t>TE270034</t>
  </si>
  <si>
    <t>Banbridge Leisure Centre</t>
  </si>
  <si>
    <t>Downshire Road, Banbridge, BT32 3LY</t>
  </si>
  <si>
    <t>TE350070</t>
  </si>
  <si>
    <t>Bangor Aurora Aquatic &amp; Leisure Complex</t>
  </si>
  <si>
    <t>3 Valentine Road, Bangor, BT20 4TH</t>
  </si>
  <si>
    <t>TE340260</t>
  </si>
  <si>
    <t>Bannatyne Fitness</t>
  </si>
  <si>
    <t>106 Belfast Road, Belfast, BT18 9QY</t>
  </si>
  <si>
    <t>T13136</t>
  </si>
  <si>
    <t>Barr's Butchers and Deli</t>
  </si>
  <si>
    <t>90a Cloughwater Road, Ballymena, BT42 6SZ</t>
  </si>
  <si>
    <t>T27029</t>
  </si>
  <si>
    <t>Bawn Bua Foods NI Ltd</t>
  </si>
  <si>
    <t>67 Crowhill Road, Bleary, Co Armagh BT66 7AT</t>
  </si>
  <si>
    <t>T34164</t>
  </si>
  <si>
    <t>BBC Car Wash</t>
  </si>
  <si>
    <t>Broadcasting House, Ormeau Avenue, Belfast</t>
  </si>
  <si>
    <t>TE360046</t>
  </si>
  <si>
    <t>BE Aerospace</t>
  </si>
  <si>
    <t>2 Moor Road, Kilkeel, Co Down, BT34 4AG</t>
  </si>
  <si>
    <t>Kilkeel</t>
  </si>
  <si>
    <t>TE340070</t>
  </si>
  <si>
    <t>Belfast City Council - Alexander Park Ave</t>
  </si>
  <si>
    <t>180 Alexandra Park Avenue, Belfast, BT15 3GJ</t>
  </si>
  <si>
    <t>TE150073</t>
  </si>
  <si>
    <t>Belfast City Council - Alexandra Cleansing Depot</t>
  </si>
  <si>
    <t>Skip wash</t>
  </si>
  <si>
    <t>TE340076</t>
  </si>
  <si>
    <t>Belfast City Council - Blackstaff Way</t>
  </si>
  <si>
    <t>1 Blackstaff Way, Belfast, BT11 9DT</t>
  </si>
  <si>
    <t>TE340121</t>
  </si>
  <si>
    <t>Belfast City Council - Palmerston Road</t>
  </si>
  <si>
    <t>2 Palmerston Road, Belfast, BT4 1QA</t>
  </si>
  <si>
    <t>TE340074</t>
  </si>
  <si>
    <t>Belfast City Hospital (BHSCT)</t>
  </si>
  <si>
    <t>Lisburn Road, Belfast, BT9 7AB</t>
  </si>
  <si>
    <t>TE340259</t>
  </si>
  <si>
    <t>Belfast Distillery</t>
  </si>
  <si>
    <t>Crumlin Road Gaol, 53-55 Crumlin Road, Belfast, BT14 6ST</t>
  </si>
  <si>
    <t>Distillery</t>
  </si>
  <si>
    <t>TE340293</t>
  </si>
  <si>
    <t>Belfast Harbour City Quays Car Park</t>
  </si>
  <si>
    <t>Belfast Harbour, Harbour Office, Corporation Square Belfast BT1 3AL</t>
  </si>
  <si>
    <t>T15133</t>
  </si>
  <si>
    <t>Belfast International Airport Fire Training Complex</t>
  </si>
  <si>
    <t xml:space="preserve">Belfast Int Airport, Ballysessy Close, Crumlin,  BT29 4AB </t>
  </si>
  <si>
    <t>Fire Fighting Training Area</t>
  </si>
  <si>
    <t>TE150069</t>
  </si>
  <si>
    <t>Belfast International Airport Vehicle Wash</t>
  </si>
  <si>
    <t>TE150060</t>
  </si>
  <si>
    <t>Belfast International Airport Vehicle Washes (Hire)</t>
  </si>
  <si>
    <t>T13008</t>
  </si>
  <si>
    <t>Berendsen NI Ltd</t>
  </si>
  <si>
    <t>14 Tullylagan Road, Sandholes, Cookstown, BT80 9AZ</t>
  </si>
  <si>
    <t>T34174</t>
  </si>
  <si>
    <t>BLK Box Fitness</t>
  </si>
  <si>
    <t>2 Cloughfern Avenue, Monkstown Industrial Estate, Newtownabbey, BT37 0UH</t>
  </si>
  <si>
    <t>T23149</t>
  </si>
  <si>
    <t>Blue Sky Cleaners</t>
  </si>
  <si>
    <t>3 the Village Centre, 9 Main street, Moira BT67 0LH</t>
  </si>
  <si>
    <t>Moira</t>
  </si>
  <si>
    <t>TE250032</t>
  </si>
  <si>
    <t>BMI Trailers Ltd</t>
  </si>
  <si>
    <t>Unit 20, Granville Industrial Estate, Dungannon, Co. Tyrone, BT70 1NJ</t>
  </si>
  <si>
    <t>Dungannon</t>
  </si>
  <si>
    <t>T37050</t>
  </si>
  <si>
    <t>Boomer Industries</t>
  </si>
  <si>
    <t>6 Ferguson Road, Knockmore Hill Industrial Park, Lisburn, BT28 2FW</t>
  </si>
  <si>
    <t>TE340253</t>
  </si>
  <si>
    <t>Boundary Brewing Co-op Ltd.</t>
  </si>
  <si>
    <t>Unit A5, 310 Newtownards Road, BT4 1HE</t>
  </si>
  <si>
    <t>Brewery</t>
  </si>
  <si>
    <t>T34908</t>
  </si>
  <si>
    <t>Boxpak Ltd</t>
  </si>
  <si>
    <t>65 Church Rd, Newtownabbey, BT36 7LR</t>
  </si>
  <si>
    <t>Packaging</t>
  </si>
  <si>
    <t>TE490021</t>
  </si>
  <si>
    <t>Boyd Bedding</t>
  </si>
  <si>
    <t>1 Bankmore Way, Doogay West Industrial Estate, Omagh, BT79 0NZ</t>
  </si>
  <si>
    <t>T13121</t>
  </si>
  <si>
    <t>Bradmount Foods Ltd</t>
  </si>
  <si>
    <t>14 Desertmartin Road, Moneymore, BT45 7RB</t>
  </si>
  <si>
    <r>
      <t>12m</t>
    </r>
    <r>
      <rPr>
        <sz val="10"/>
        <rFont val="Calibri"/>
        <family val="2"/>
      </rPr>
      <t>³</t>
    </r>
    <r>
      <rPr>
        <sz val="10"/>
        <rFont val="Arial"/>
        <family val="2"/>
      </rPr>
      <t>/day and 36m</t>
    </r>
    <r>
      <rPr>
        <sz val="10"/>
        <rFont val="Calibri"/>
        <family val="2"/>
      </rPr>
      <t>³</t>
    </r>
    <r>
      <rPr>
        <sz val="10"/>
        <rFont val="Arial"/>
        <family val="2"/>
      </rPr>
      <t xml:space="preserve"> in 7 day period</t>
    </r>
  </si>
  <si>
    <t>Vegetable Processor</t>
  </si>
  <si>
    <t>T34924</t>
  </si>
  <si>
    <t>Breeze Drycleaning &amp; Launderette</t>
  </si>
  <si>
    <t>Unit 4, Plaza, 471-473 Antrim Road Belfast BT15 3BP</t>
  </si>
  <si>
    <t>T15107</t>
  </si>
  <si>
    <t>Brett Martin</t>
  </si>
  <si>
    <t>24 Roughfort Road, Mallusk, Newtownabbey, BT36 4RB</t>
  </si>
  <si>
    <t>Roughfort</t>
  </si>
  <si>
    <t>TE340289</t>
  </si>
  <si>
    <t>Brook Activity Centre</t>
  </si>
  <si>
    <t>32 Summerhill Road Dunmurry BT17 0RP</t>
  </si>
  <si>
    <t>Dunmurry</t>
  </si>
  <si>
    <t>T17117</t>
  </si>
  <si>
    <t>Broughgammon Farm</t>
  </si>
  <si>
    <t>50 Straid Road, Ballycastle, Co. Antrim, BT54 6NP</t>
  </si>
  <si>
    <r>
      <t>7m</t>
    </r>
    <r>
      <rPr>
        <sz val="10"/>
        <rFont val="Calibri"/>
        <family val="2"/>
      </rPr>
      <t>³</t>
    </r>
    <r>
      <rPr>
        <sz val="9"/>
        <rFont val="Arial"/>
        <family val="2"/>
      </rPr>
      <t xml:space="preserve"> per day and 7m</t>
    </r>
    <r>
      <rPr>
        <sz val="9"/>
        <rFont val="Calibri"/>
        <family val="2"/>
      </rPr>
      <t>³</t>
    </r>
    <r>
      <rPr>
        <sz val="8.1"/>
        <rFont val="Arial"/>
        <family val="2"/>
      </rPr>
      <t xml:space="preserve"> in any 7 day period</t>
    </r>
  </si>
  <si>
    <t>T23013</t>
  </si>
  <si>
    <t>Brownlow Radiators</t>
  </si>
  <si>
    <t xml:space="preserve">1 Wenlock Road, Portadown Road Ind Est, Lurgan, BT66 8QR </t>
  </si>
  <si>
    <t>TE340213</t>
  </si>
  <si>
    <t>Bryson Recycling</t>
  </si>
  <si>
    <t>Belfast Road, Central Park, Mallusk, BT36 4FS</t>
  </si>
  <si>
    <t>TE340284</t>
  </si>
  <si>
    <t>BT Fleet Mallusk</t>
  </si>
  <si>
    <t xml:space="preserve">22A Mallusk Road, Hydepark Industrial Estate, Newtownabbey </t>
  </si>
  <si>
    <t>TE230038</t>
  </si>
  <si>
    <t>Bubbles &amp; Squeaky Clean Car Wash</t>
  </si>
  <si>
    <t>50 Dunbarton Street, Gilford, Co.Down, BT63 6HJ</t>
  </si>
  <si>
    <t>Gilford</t>
  </si>
  <si>
    <t>T34143</t>
  </si>
  <si>
    <t>Bullhouse Brewing Balmoral Road</t>
  </si>
  <si>
    <t>23 Balmoral Road, Belfast, BT12 6QA</t>
  </si>
  <si>
    <t>T34004</t>
  </si>
  <si>
    <t>Bullhouse Brewing Company</t>
  </si>
  <si>
    <t>442-446 Newtownards Road, Belfast, BT4 1HJ</t>
  </si>
  <si>
    <t>T13138</t>
  </si>
  <si>
    <t>Burn Road Service Station</t>
  </si>
  <si>
    <t>76-78 Burn Road, Cookstown BT80 8DR</t>
  </si>
  <si>
    <t>TE170019</t>
  </si>
  <si>
    <t>Bush Filling Station (Crawford Henderson)</t>
  </si>
  <si>
    <t xml:space="preserve">169-173 Bushmills Road, Coleraine, BT52 2BS </t>
  </si>
  <si>
    <t>T15126</t>
  </si>
  <si>
    <t xml:space="preserve">Busy Bee Launderette </t>
  </si>
  <si>
    <t>9 Point Street Larne BT40 1HY</t>
  </si>
  <si>
    <t>Larne</t>
  </si>
  <si>
    <t>T36001</t>
  </si>
  <si>
    <t>Byrne Fish</t>
  </si>
  <si>
    <t xml:space="preserve">80 Killard Road, Ballyhornan, Co. Down, BT30 7SY </t>
  </si>
  <si>
    <t>Ballyhornan</t>
  </si>
  <si>
    <t>T36024</t>
  </si>
  <si>
    <t>C &amp; N Chambers</t>
  </si>
  <si>
    <t>The Harbour, Kilkeel, BT34 4AX</t>
  </si>
  <si>
    <t>T36012</t>
  </si>
  <si>
    <t xml:space="preserve">C &amp; O Milligan </t>
  </si>
  <si>
    <t>Station Lane, Downpatrick Road, Ardglass, BT30 7SF</t>
  </si>
  <si>
    <t>Ardglass</t>
  </si>
  <si>
    <t>TE150080</t>
  </si>
  <si>
    <t>Camden Group</t>
  </si>
  <si>
    <t>4-7 Steeple Road, Steeple Industrial Estate, Antrim BT41 1AB</t>
  </si>
  <si>
    <t>TE150081</t>
  </si>
  <si>
    <t>Camden Group Vehicle Wash</t>
  </si>
  <si>
    <t>T43102</t>
  </si>
  <si>
    <t>Campsie Car Wash &amp; Valet Centre</t>
  </si>
  <si>
    <t>99 Clooney Road, Eglinton, BT47 3PB</t>
  </si>
  <si>
    <t>Donnybrewer</t>
  </si>
  <si>
    <t>TE270019</t>
  </si>
  <si>
    <t>Canal Court Hotel</t>
  </si>
  <si>
    <t xml:space="preserve">29 Merchants Quay, Newry, BT35 8HF </t>
  </si>
  <si>
    <t>TE340200</t>
  </si>
  <si>
    <t>Canyon Europe</t>
  </si>
  <si>
    <t>4 Mallusk Road, Newtownabbey, Co Antrim, BT36 4PR</t>
  </si>
  <si>
    <t>5m3 twice/yr</t>
  </si>
  <si>
    <t>TE250019</t>
  </si>
  <si>
    <t>Capper Trading Ltd.</t>
  </si>
  <si>
    <t>124 Tamnamore Road, Dungannon, Co. Tyrone, BT71 6HW</t>
  </si>
  <si>
    <t>Tamnamore</t>
  </si>
  <si>
    <t>T34921</t>
  </si>
  <si>
    <t>Careers &amp; Cleaning</t>
  </si>
  <si>
    <t>261 Falls Road, Belfast BT12 6FB</t>
  </si>
  <si>
    <t>TE470012</t>
  </si>
  <si>
    <t>Carnmore Stone</t>
  </si>
  <si>
    <t>Drumclay, Newtownbutler, Co Fermanagh, BT92 8EW</t>
  </si>
  <si>
    <t>Newtownbutler</t>
  </si>
  <si>
    <t>T35039</t>
  </si>
  <si>
    <t>Carryduff Household Recycling Centre</t>
  </si>
  <si>
    <t>8 Comber Road, Carryduff BT8 8AN</t>
  </si>
  <si>
    <t>T34128</t>
  </si>
  <si>
    <t>Castlecourt Vehicle Wash</t>
  </si>
  <si>
    <t>Castlecourt Shopping Centre, BT1 1DD</t>
  </si>
  <si>
    <t>T15074</t>
  </si>
  <si>
    <t>Caterpillar (NI) Ltd. - Larne</t>
  </si>
  <si>
    <t>205 Old Glenarm Road, Larne, BT40 1EJ</t>
  </si>
  <si>
    <t>T34090</t>
  </si>
  <si>
    <t>Caterpillar (NI) Ltd.- Springvale</t>
  </si>
  <si>
    <t>11 Millennium Way, Belfast, BT12 7AL</t>
  </si>
  <si>
    <t>T17103</t>
  </si>
  <si>
    <t>Causeway Coast &amp; Glens Burough Council - Craigahulliar Landfill Site</t>
  </si>
  <si>
    <t>Craigahulliar Landfill site, Ballymacrae Road, Portrush, BT56 8NN</t>
  </si>
  <si>
    <t>TE170013</t>
  </si>
  <si>
    <t xml:space="preserve">Causeway Hospital </t>
  </si>
  <si>
    <t>4 Newbridge Road, Coleraine, BT52 1TP</t>
  </si>
  <si>
    <t>5% of inlet volume</t>
  </si>
  <si>
    <t>TE170013B</t>
  </si>
  <si>
    <t>Causeway Hospital Lab Building</t>
  </si>
  <si>
    <t>TE170013A</t>
  </si>
  <si>
    <t>Causeway Hospital Laundry</t>
  </si>
  <si>
    <t>T17131</t>
  </si>
  <si>
    <t>Causeway Laundry</t>
  </si>
  <si>
    <t>68 Cuaseway Street, Portarush BT56 8AD</t>
  </si>
  <si>
    <t>T17128</t>
  </si>
  <si>
    <t>Causeway Prime</t>
  </si>
  <si>
    <t>Gateside Road, loughanhill Industrial Estate, Coleraine, BT52 2NR</t>
  </si>
  <si>
    <t>T34907</t>
  </si>
  <si>
    <t>CDE2020V</t>
  </si>
  <si>
    <t>370 Doagh Road, Newtownabbey, BT36 6XL</t>
  </si>
  <si>
    <t>TE340234</t>
  </si>
  <si>
    <t>Celerion</t>
  </si>
  <si>
    <t>16-20 Lisburn Road, Belfast, BT9 6AA</t>
  </si>
  <si>
    <t>T47050</t>
  </si>
  <si>
    <t>Centra Ballygawley</t>
  </si>
  <si>
    <t>40-42 Main Street Ballygawley BT70 2HE</t>
  </si>
  <si>
    <t>T15128</t>
  </si>
  <si>
    <t>Centra Junction 1 (AKA Gortgill Service Station)</t>
  </si>
  <si>
    <t>1 - 3 Ballymena Road, Junction One, Antrim BT41 4LL</t>
  </si>
  <si>
    <t>T35040</t>
  </si>
  <si>
    <t>C-Fish</t>
  </si>
  <si>
    <t>Unit 2 Princess Anne Road, The Harbour, Portavogie BT22 1DT</t>
  </si>
  <si>
    <t>Ballyhalbert (Victoria)</t>
  </si>
  <si>
    <t>T34202</t>
  </si>
  <si>
    <t>Charles Hurst BMW</t>
  </si>
  <si>
    <t>4-6 Lislea Drive Belfast BT9 7JG</t>
  </si>
  <si>
    <t>T23143</t>
  </si>
  <si>
    <t>Charles Hurst Carn</t>
  </si>
  <si>
    <t>1 Carn Court Road, Carn, Craigavon BT63 5YX</t>
  </si>
  <si>
    <t>T34189</t>
  </si>
  <si>
    <t>Charles Hurst Cupra/Seat</t>
  </si>
  <si>
    <t>27 Boucher Road Belfast BT12 6QU</t>
  </si>
  <si>
    <t>T37012</t>
  </si>
  <si>
    <t>Charles Hurst Dunmurry</t>
  </si>
  <si>
    <t>Accident Repair Centre, Derriaghy Business Park, BT179HN</t>
  </si>
  <si>
    <t>T34198</t>
  </si>
  <si>
    <t>Charles Hurst Fleet Financial</t>
  </si>
  <si>
    <t>7 Mauulsk Drive Newtownabbey BT36 4GX</t>
  </si>
  <si>
    <t>T34201</t>
  </si>
  <si>
    <t>Charles Hurst Main Site</t>
  </si>
  <si>
    <t>62 Boucher Road Belfast BT12 6HR</t>
  </si>
  <si>
    <t>Charles Hurst Newtownabbey</t>
  </si>
  <si>
    <t>547 Antrim Road Newtownabbey BT36 4RL</t>
  </si>
  <si>
    <t>T35009</t>
  </si>
  <si>
    <t>Charles Hurst Newtownards</t>
  </si>
  <si>
    <t>10 Comber Road, Newtownards, BT234QP</t>
  </si>
  <si>
    <t>T34199</t>
  </si>
  <si>
    <t>Charles Hurst Quarry Corner</t>
  </si>
  <si>
    <t>788 Upper Newtownards Road Dundonald BT16 1UD</t>
  </si>
  <si>
    <t>Cherry Pipes</t>
  </si>
  <si>
    <t>12 Derryhirk Road, Tullyroan, Dungannon, BT71 6NH</t>
  </si>
  <si>
    <t>Tullyroan</t>
  </si>
  <si>
    <t>T23129</t>
  </si>
  <si>
    <t>Cherry Plastics</t>
  </si>
  <si>
    <t>25 Annesborough Road, Lurgan, Co Armagh, BT67 9JD</t>
  </si>
  <si>
    <t>Plastics</t>
  </si>
  <si>
    <t>T34913</t>
  </si>
  <si>
    <t>Chevron Dry Cleaners</t>
  </si>
  <si>
    <t>42 Gilnahirk Road Belfast BT5 7DG</t>
  </si>
  <si>
    <t>T34191</t>
  </si>
  <si>
    <t>Chic Ltd</t>
  </si>
  <si>
    <t xml:space="preserve">642-644 Springfield Road Belfast BT12 7BA </t>
  </si>
  <si>
    <t>T43062</t>
  </si>
  <si>
    <t>City Laundry Services</t>
  </si>
  <si>
    <t>Unit 4, Northland Road Ind Est, Derry, BT48 0LD</t>
  </si>
  <si>
    <t>TE430047</t>
  </si>
  <si>
    <t>City of Derry Airport - Car Wash</t>
  </si>
  <si>
    <t>Airport Road, Eglinton, Derry, BT47 3GY</t>
  </si>
  <si>
    <t>Longfield</t>
  </si>
  <si>
    <t>T43093</t>
  </si>
  <si>
    <t>City of Derry Airport - Fire Fighting Area</t>
  </si>
  <si>
    <t>10m3 (1 day/28days)</t>
  </si>
  <si>
    <t>T35046</t>
  </si>
  <si>
    <t>Clandeboye Yoghurt</t>
  </si>
  <si>
    <t>Estate Road, Clandeboye Estate, Bangor BT19 1RN</t>
  </si>
  <si>
    <t>Food Manufacturer</t>
  </si>
  <si>
    <t>T35048</t>
  </si>
  <si>
    <t>Clandeboye Yoghurt Newtownards</t>
  </si>
  <si>
    <t>Unit F7 Ards Business Centre, Jubilee Road, Newtownards BT23 4YA</t>
  </si>
  <si>
    <t>T13137</t>
  </si>
  <si>
    <t>Clare's Costcutter</t>
  </si>
  <si>
    <t>63 Main Street , Tobermore BT45 5PP</t>
  </si>
  <si>
    <t>Tobermore</t>
  </si>
  <si>
    <t>T34912</t>
  </si>
  <si>
    <t>Clarke's Specialist Dry Cleaners</t>
  </si>
  <si>
    <t>Unit 2 Benmore House, 353 Lisburn Road, Belfast BT9 7EP</t>
  </si>
  <si>
    <t>T23146</t>
  </si>
  <si>
    <t>Classic Cleaners</t>
  </si>
  <si>
    <t>72 Market Street, Tandragee, Craigavon, BT62 2BW</t>
  </si>
  <si>
    <t>TE340184</t>
  </si>
  <si>
    <t>Clayton Hotel Belfast</t>
  </si>
  <si>
    <t>22 Ormeau Avenue, Belfast, BT2 8HS</t>
  </si>
  <si>
    <t>T45052</t>
  </si>
  <si>
    <t>Cleanwell Dry Cleaners</t>
  </si>
  <si>
    <t>24 John Street, Omagh, BT78 1DW</t>
  </si>
  <si>
    <t>T34153</t>
  </si>
  <si>
    <t>Cleartech Group Ltd</t>
  </si>
  <si>
    <t>32-36 Great Victoria Street, Belfast BT2 7BA</t>
  </si>
  <si>
    <t>T34192</t>
  </si>
  <si>
    <t>Student Roost, Nelson Street Belfast BT15 1BH</t>
  </si>
  <si>
    <t>TE230013</t>
  </si>
  <si>
    <t>Clearway Disposals Ltd</t>
  </si>
  <si>
    <t>41 Dobbin Road, Portadown, Co. Armagh BT624EY</t>
  </si>
  <si>
    <t>Derryhale</t>
  </si>
  <si>
    <t>TE430060</t>
  </si>
  <si>
    <t>Port Road, Lisahally, Co.Londonderry, BT47 6FL (H.O. 41 Dobbin Road, Portadown, Co. Armagh BT62 4EY)</t>
  </si>
  <si>
    <t>T27137</t>
  </si>
  <si>
    <t>Cloughmor Distillery</t>
  </si>
  <si>
    <t xml:space="preserve">Unit 1A, Warrenpoint Enterprise Centre, Warrenpoint, BT34 3LA </t>
  </si>
  <si>
    <t>Warrenpoint</t>
  </si>
  <si>
    <t>T37032</t>
  </si>
  <si>
    <t>Coca Cola Bottlers</t>
  </si>
  <si>
    <t>12 Lissue Road, Knockmore, Lisburn, BT28 2SZ</t>
  </si>
  <si>
    <t>T17064</t>
  </si>
  <si>
    <t>Coleraine Leisure Centre (Coleraine Borough Council)</t>
  </si>
  <si>
    <t>23 Railway Road, Coleraine, BT52 1EY</t>
  </si>
  <si>
    <t>T17121</t>
  </si>
  <si>
    <t>Coleraine Skip Hire &amp; Recycling - Maydown</t>
  </si>
  <si>
    <t>Electra Road, Maydown, Co. Derry, BT47 6UL</t>
  </si>
  <si>
    <t>30m3 per calender month</t>
  </si>
  <si>
    <t>Site run off and skip leachate</t>
  </si>
  <si>
    <t>T17116</t>
  </si>
  <si>
    <t>Coleraine Skip Hire &amp; Recycling Ltd</t>
  </si>
  <si>
    <t>56 Craigmore Road, Ringsend, Garvagh BT51 5HF</t>
  </si>
  <si>
    <t>180m3 per day (6 x 30m3)</t>
  </si>
  <si>
    <t>TE230003</t>
  </si>
  <si>
    <t>Cookery Nook Bakery</t>
  </si>
  <si>
    <t>7 Mahon Ind Est, Portadown, BT62 3EH</t>
  </si>
  <si>
    <t>T13094</t>
  </si>
  <si>
    <t>Cookstown District Council (not on consent Magheraglass Landfill Site)</t>
  </si>
  <si>
    <t>Magheraglass Landfill Site, Knockaleery Road, Cookstown, BT80 9EH (Head Office:  Burn Road, Cookstown BT80 8DT)</t>
  </si>
  <si>
    <t>150m3 per day and 750m3 per 7 day period</t>
  </si>
  <si>
    <t>TE130013</t>
  </si>
  <si>
    <t>Cookstown Leisure Centre</t>
  </si>
  <si>
    <t xml:space="preserve">Mid Ulster Council, Fountain Road, Cookstown, BT80 8QF </t>
  </si>
  <si>
    <t>T13092</t>
  </si>
  <si>
    <t xml:space="preserve">Copeland Ltd </t>
  </si>
  <si>
    <t>Ballyreagh Ind.Est.Sandholes Road,Cookstown BT80 9DG</t>
  </si>
  <si>
    <t>T35047</t>
  </si>
  <si>
    <t>Copeland Spirits</t>
  </si>
  <si>
    <t>The Copeland Distillery, 43 Manor Street, Donaghadee, BT21 0HG</t>
  </si>
  <si>
    <t>Micro-distillery</t>
  </si>
  <si>
    <t>TE150057</t>
  </si>
  <si>
    <t>Cosmo Car Park - Vehicle Wash</t>
  </si>
  <si>
    <t>181 Airport Road, Antrim, BT29 4DW</t>
  </si>
  <si>
    <t>T23136</t>
  </si>
  <si>
    <t>Cottage Deserts Ltd</t>
  </si>
  <si>
    <t>2 Quillyburn Business Park, Dromore, Co Down, BT25 1BY</t>
  </si>
  <si>
    <t>350 (HEM)</t>
  </si>
  <si>
    <t>Dromore</t>
  </si>
  <si>
    <t>TE230012</t>
  </si>
  <si>
    <t>Craigavon &amp; Banbridge Community Trust</t>
  </si>
  <si>
    <t>Transport Offices, 68 Lurgan Road, Portadown, BT63 5QQ</t>
  </si>
  <si>
    <t>T23024</t>
  </si>
  <si>
    <t>Craigavon Area Hospital</t>
  </si>
  <si>
    <t>68 Lurgan Road, Portadown, Craigavon, BT63 5QQ</t>
  </si>
  <si>
    <t>5% Of Inlet Vol.</t>
  </si>
  <si>
    <t>T23024A</t>
  </si>
  <si>
    <t>Craigavon Area Hospital - Laundry</t>
  </si>
  <si>
    <t>TE230015</t>
  </si>
  <si>
    <t>Craigavon B.C Fairgreen Civic Amenity Site</t>
  </si>
  <si>
    <t>Duke Street, Portadown, Craigavon, BT62 3EX</t>
  </si>
  <si>
    <t>TE230039</t>
  </si>
  <si>
    <t>Craigavon Borough Council, New line street cleaning vehicles</t>
  </si>
  <si>
    <t>Newline Civic Amenity Site, Tandragee Road, Lurgan, BT66 8TA</t>
  </si>
  <si>
    <t>TE430012</t>
  </si>
  <si>
    <t>Craig's Service Station</t>
  </si>
  <si>
    <t>6 Ballyclose Street, Limavady,  BT49 0BN</t>
  </si>
  <si>
    <t>Limavady</t>
  </si>
  <si>
    <t>T13122</t>
  </si>
  <si>
    <t>Cranswick Country Foods</t>
  </si>
  <si>
    <t>146 Fenaghy Road, Cullybackey, BT42 1EA</t>
  </si>
  <si>
    <t>TE470019</t>
  </si>
  <si>
    <t>Crawford Fuels</t>
  </si>
  <si>
    <t>30 Colebrook Road , Fivemiletown, Co. Tyrone, BT75 0QG</t>
  </si>
  <si>
    <t>Fivemiletown</t>
  </si>
  <si>
    <t>T23027</t>
  </si>
  <si>
    <t>Crossbows Optical Ltd</t>
  </si>
  <si>
    <t>Unit 1 Halfpenny Valley Industrial Estate, Portadown Road, Lurgan, BT66 8TP</t>
  </si>
  <si>
    <t>T13101</t>
  </si>
  <si>
    <t>Crossland Tankers</t>
  </si>
  <si>
    <t>114 Grove Road, Swatragh, BT46 5QZ</t>
  </si>
  <si>
    <t>T47056</t>
  </si>
  <si>
    <t>Crust &amp; Crumb Bakery Ltd.</t>
  </si>
  <si>
    <t>37 Main Street, Derrylin, BT92 9JZ</t>
  </si>
  <si>
    <t>Derrylin</t>
  </si>
  <si>
    <t>T23157</t>
  </si>
  <si>
    <t>Crust &amp; Crumb Breads</t>
  </si>
  <si>
    <t>Unit 5 Esky Drive, Carn Craigavon, BT63 5RH</t>
  </si>
  <si>
    <t>T25132</t>
  </si>
  <si>
    <t>Crystal Clean</t>
  </si>
  <si>
    <t>Unit 1d Dobbin Street, Armagh, BT61 7QQ</t>
  </si>
  <si>
    <t>T27135</t>
  </si>
  <si>
    <t>Fresh Food centre, 7 Dublin Road, Castlewellan, BT31 9QA</t>
  </si>
  <si>
    <t>Annsborough</t>
  </si>
  <si>
    <t>T34916</t>
  </si>
  <si>
    <t>89 Falls Road Belfast, BT12 4PE</t>
  </si>
  <si>
    <t>T34925</t>
  </si>
  <si>
    <t>127 Andersonstown Road, Belfast BT11 9BU</t>
  </si>
  <si>
    <t>T36045</t>
  </si>
  <si>
    <t>Unit 5 Newcastle Shopping Centre, Main Street, Newcastle BT33 0ES</t>
  </si>
  <si>
    <t>Newcastle</t>
  </si>
  <si>
    <t>TE350059</t>
  </si>
  <si>
    <t>Culloden Estate &amp; Spa</t>
  </si>
  <si>
    <t>142 Bangor Road, Holywood, BT18 0EX</t>
  </si>
  <si>
    <t>Seahill</t>
  </si>
  <si>
    <t>T25134</t>
  </si>
  <si>
    <t>Daily Bake Ltd</t>
  </si>
  <si>
    <t>58d Hamiltonsbawn Road Industrial Estate, Armagh, BT60 1HW</t>
  </si>
  <si>
    <t>Food industry</t>
  </si>
  <si>
    <t>T27022</t>
  </si>
  <si>
    <t>Daisy Hill Hospital</t>
  </si>
  <si>
    <t>5 Hospital Road, Newry, Co. Down, BT358DR</t>
  </si>
  <si>
    <t>5% Of Inlet Vol</t>
  </si>
  <si>
    <t>T13001</t>
  </si>
  <si>
    <t>Dale Farm Dairies Ltd</t>
  </si>
  <si>
    <t>Pennybridge Ind.Est.Larne Road, Ballymena, BT42 3HB</t>
  </si>
  <si>
    <t>Milk and Fruit Juice Products</t>
  </si>
  <si>
    <t>T45047</t>
  </si>
  <si>
    <t>Dalradian Gold</t>
  </si>
  <si>
    <t>3 Killybrack Road, Omagh, BT79 7DG</t>
  </si>
  <si>
    <t>30m3 per day or in any 4 week period</t>
  </si>
  <si>
    <t>Mining</t>
  </si>
  <si>
    <t>TE450020</t>
  </si>
  <si>
    <t>Dalradian Gold Core Saw</t>
  </si>
  <si>
    <t>T34504</t>
  </si>
  <si>
    <t>Dargan Road Biogas Ltd</t>
  </si>
  <si>
    <t>2A Dargan Road, Belfast, BT3 9JU</t>
  </si>
  <si>
    <t xml:space="preserve"> Anerobic Digestion</t>
  </si>
  <si>
    <t>T34190</t>
  </si>
  <si>
    <t>David Lloyd Leisure</t>
  </si>
  <si>
    <t>115 Old Dundonald Road, Belfast BT16 1DL</t>
  </si>
  <si>
    <t>T230025</t>
  </si>
  <si>
    <t>David Prentice Cars Ltd</t>
  </si>
  <si>
    <t>Carn Roundabout, Seagoe Road Portadown, Craigavon, BT63 5QD</t>
  </si>
  <si>
    <t>T25071</t>
  </si>
  <si>
    <t>Davison Fresh Foods Ltd (Davison Canners Ltd)</t>
  </si>
  <si>
    <t>107 Summerisland Road, Ardress, Portadown, Co Armagh, BT62 1SJ</t>
  </si>
  <si>
    <t>Ardress</t>
  </si>
  <si>
    <t>Food Production</t>
  </si>
  <si>
    <t>T27070</t>
  </si>
  <si>
    <t>DEFRA</t>
  </si>
  <si>
    <t>Warrenpoint Harbour, Warrenpoint BT34 3JR</t>
  </si>
  <si>
    <t>T27067</t>
  </si>
  <si>
    <t>DeliLites</t>
  </si>
  <si>
    <t>Unit 1 Milltown Industrial Estate, Greenan Road, Warrenpoint, Newry BT34 3FN</t>
  </si>
  <si>
    <t>T15137</t>
  </si>
  <si>
    <t>Dennison Body Shop</t>
  </si>
  <si>
    <t>Unit 14, Dennison Industrial Estate, Ballyclare, BT39 9EB</t>
  </si>
  <si>
    <t>Vehcicle Wash</t>
  </si>
  <si>
    <t>T15138</t>
  </si>
  <si>
    <t>Dennison Commercial Limited</t>
  </si>
  <si>
    <t>8, Ballyhartfield Road, Ballyclare, BT39 0RB</t>
  </si>
  <si>
    <t>22m3 per week</t>
  </si>
  <si>
    <t>T35041</t>
  </si>
  <si>
    <t>Denroy Plastics</t>
  </si>
  <si>
    <t>9 - 11 Balloo Drive, Bangor Co. Down, Northern Ireland BT19 7QY</t>
  </si>
  <si>
    <t>T45035</t>
  </si>
  <si>
    <t>Derry and Strabane DC - Strahan's Road Depot</t>
  </si>
  <si>
    <t>11 Strahan's Road, Strabane, Co. Tyrone, BT82 9SF</t>
  </si>
  <si>
    <t>30m3 per Week</t>
  </si>
  <si>
    <t>Waste Transfer Station</t>
  </si>
  <si>
    <t>T43097</t>
  </si>
  <si>
    <t>Derry City and Strabane District Council - City Swimming Baths</t>
  </si>
  <si>
    <t>William Street, Derry, Co Derry, BT48 9AD</t>
  </si>
  <si>
    <t>T43096</t>
  </si>
  <si>
    <t>Derry City and Strabane District Council - Templemore Sports Complex</t>
  </si>
  <si>
    <t>Buncrana Road, Derry, Co Derry, BT48 7QL</t>
  </si>
  <si>
    <t>T43056</t>
  </si>
  <si>
    <t>Derry City Council - Newbuildings landfill site</t>
  </si>
  <si>
    <t xml:space="preserve">Derry City Council, Newbuildings Landfill site, Duncastle Road, Newbuildings, BT47 3NQ </t>
  </si>
  <si>
    <t>T43074</t>
  </si>
  <si>
    <t>Derry City Council (Culmore landfill - not on consent name)</t>
  </si>
  <si>
    <t>Coney Road, Culmore, Derry, BT48 8JP</t>
  </si>
  <si>
    <t>TE430004</t>
  </si>
  <si>
    <t>Derry City Council Civic Amenity Site - Glendermott Road</t>
  </si>
  <si>
    <t>37 Glendermott Road, Waterside, Derry, BT47 6BG</t>
  </si>
  <si>
    <t>TE430041</t>
  </si>
  <si>
    <t>Derry City Council fleet car wash at Skeoge Industrial Estate</t>
  </si>
  <si>
    <t>Skeoge Ind Est, Beraghmore Road, Skeoge Industrial Estate, Londonderry, BT48 8SE</t>
  </si>
  <si>
    <t>TE270042</t>
  </si>
  <si>
    <t>Deveney's Car Wash</t>
  </si>
  <si>
    <t>20A Church Street, Keady, BT60 3UN</t>
  </si>
  <si>
    <t>T27136</t>
  </si>
  <si>
    <t>DFI Roads - Newry Depot</t>
  </si>
  <si>
    <t>NI Water Depot - Carnbane Industrial Estate, Newry BT35 6EF</t>
  </si>
  <si>
    <t>TE130035</t>
  </si>
  <si>
    <t>Dfi Roads - Woodburn Depot</t>
  </si>
  <si>
    <t>Woodburn Depot, 1 Cresent Road, Derry BT47 2NQ</t>
  </si>
  <si>
    <t>T34124</t>
  </si>
  <si>
    <t>DHL Express Belfast</t>
  </si>
  <si>
    <t>3B Edgewater Road, Belfast, BT39JQ</t>
  </si>
  <si>
    <t>T34093</t>
  </si>
  <si>
    <t>Diageo (Baileys)</t>
  </si>
  <si>
    <t>Mallusk Road, Newtownabbey, BT36 8PR</t>
  </si>
  <si>
    <t>T34013</t>
  </si>
  <si>
    <t>Diageo Global Supply</t>
  </si>
  <si>
    <t>3 Marshalls Road, Castlereagh Ind Est, Belfast, BT5 6SL</t>
  </si>
  <si>
    <t>T43007</t>
  </si>
  <si>
    <t>Diamond Corrugated Cases (Point A)</t>
  </si>
  <si>
    <t>12-13 Pennyburn Ind.Est. Derry, BT48 0LU</t>
  </si>
  <si>
    <t>TE130016</t>
  </si>
  <si>
    <t xml:space="preserve">Diamond Service Station (formerly Kelly Brothers retail) </t>
  </si>
  <si>
    <t>14 The Square, Draperstown, Co Derry, BT45 7AE</t>
  </si>
  <si>
    <t>Draperstown</t>
  </si>
  <si>
    <t>TE130024</t>
  </si>
  <si>
    <t>Ditty's Bakery</t>
  </si>
  <si>
    <t>44 Main Street, Castledawson, BT45 8AB</t>
  </si>
  <si>
    <t>Magherafelt</t>
  </si>
  <si>
    <t>T27068</t>
  </si>
  <si>
    <t>Do It All Launderette</t>
  </si>
  <si>
    <t>27a Charlotte Street, Warrenpoint, BT34 4LF</t>
  </si>
  <si>
    <t>T13024</t>
  </si>
  <si>
    <t>Doherty &amp; Gray</t>
  </si>
  <si>
    <t>Woodside Road Industrial Estate, Ballymena, BT42 4HX</t>
  </si>
  <si>
    <t>T43079</t>
  </si>
  <si>
    <t>Doherty's Bakery</t>
  </si>
  <si>
    <t>Unit 8C Pennyburn Industrial Estate, Co. Londonderry, BT48 0LU</t>
  </si>
  <si>
    <t>T45007</t>
  </si>
  <si>
    <t>Donemana Livestock Mart</t>
  </si>
  <si>
    <t>9 Magazine Street, Donemana, BT82 8AS</t>
  </si>
  <si>
    <t>Donemana</t>
  </si>
  <si>
    <t>TE490027</t>
  </si>
  <si>
    <t>Donnell &amp; Ellis</t>
  </si>
  <si>
    <t>46 Beltany Road, Omagh, BT78 5NF</t>
  </si>
  <si>
    <t>Donelly Group JLR</t>
  </si>
  <si>
    <t>Moy Road, Dungannon, BT71 7DT</t>
  </si>
  <si>
    <t>Dangannon</t>
  </si>
  <si>
    <t>T35051</t>
  </si>
  <si>
    <t>Dot Cotton's</t>
  </si>
  <si>
    <t>1 Brewery Lane Newtownards, BT23 4BT</t>
  </si>
  <si>
    <t>T37042</t>
  </si>
  <si>
    <t>Dowds Group - Lagan Valley Hospital</t>
  </si>
  <si>
    <t>Lisburn CCCP, Lagan Valley Hospital, Hillsborough Road, Lisburn BT28 2JP</t>
  </si>
  <si>
    <t>TE360047</t>
  </si>
  <si>
    <t>Down District Council</t>
  </si>
  <si>
    <t>Site 3, Ballykine Industrial Estate, Lisburn Road, Ballynahinch, BT24 8BL</t>
  </si>
  <si>
    <t>Ballynahinch</t>
  </si>
  <si>
    <t>TE360048</t>
  </si>
  <si>
    <t>Down District Council (Vehicle Wash)</t>
  </si>
  <si>
    <t>24 Strangford Road, Downpatrick, BT30 6SR</t>
  </si>
  <si>
    <t>Downpatrick</t>
  </si>
  <si>
    <t>TE360045</t>
  </si>
  <si>
    <t>Down Leisure Centre</t>
  </si>
  <si>
    <t xml:space="preserve">114 Market Street, Downpatrick, BT30 6LZ </t>
  </si>
  <si>
    <t>T43089</t>
  </si>
  <si>
    <t>Downeys Dry Cleaners</t>
  </si>
  <si>
    <t>48 Clooney Terrace, Derry BT47 6AP</t>
  </si>
  <si>
    <t>T45048</t>
  </si>
  <si>
    <t>Dragon Brand Foods</t>
  </si>
  <si>
    <t>Unit 1 Strabane Business Pk, Melmount Rd, Stabane BT82 9GU</t>
  </si>
  <si>
    <t>Strabane</t>
  </si>
  <si>
    <t>T37035</t>
  </si>
  <si>
    <t>Draynes Dairy</t>
  </si>
  <si>
    <t>1 Glenavy Road, Lisburn , BT28 3UP</t>
  </si>
  <si>
    <t>Dairy/Creamery</t>
  </si>
  <si>
    <t>TE470008</t>
  </si>
  <si>
    <t>DRD Roads Service Silverhill Depot</t>
  </si>
  <si>
    <t>Shore Road, Enniskillen BT74 7EF</t>
  </si>
  <si>
    <t>Enniskillen</t>
  </si>
  <si>
    <t>T35060</t>
  </si>
  <si>
    <t>Drilling &amp; Pumping Supplies (DPS Water)</t>
  </si>
  <si>
    <t>8-10 Balloo Avenue Bangor BT197 QT</t>
  </si>
  <si>
    <t>T47037</t>
  </si>
  <si>
    <t>Drummee Landfill Site</t>
  </si>
  <si>
    <t>Derrygonnelly Road, Enniskillen, Co Fermanagh BT74 7PY</t>
  </si>
  <si>
    <t>T36005</t>
  </si>
  <si>
    <t>Drumnakelly Tip - Downpatrick District Council</t>
  </si>
  <si>
    <t>81 Demesne Road, Ballynahinch, Co Down, BT24 8NS</t>
  </si>
  <si>
    <t>TE130047</t>
  </si>
  <si>
    <t>DSP Supermarket Magherafelt</t>
  </si>
  <si>
    <t>1 Union Road, Magherafelt BT45 5DF</t>
  </si>
  <si>
    <t>T25017A</t>
  </si>
  <si>
    <t>Dunbia Sp1</t>
  </si>
  <si>
    <t>Granville Ind Estate, Dungannon, Co Tyrone, BT70 1NJ</t>
  </si>
  <si>
    <t>T25017B</t>
  </si>
  <si>
    <t>Dunbia Sp2</t>
  </si>
  <si>
    <t>T34076</t>
  </si>
  <si>
    <t>Duncrue Food Processors</t>
  </si>
  <si>
    <t>Duncrue Pass, Belfast, BT3 9BP</t>
  </si>
  <si>
    <t>T34108</t>
  </si>
  <si>
    <t>Duncrue Street Incinerator W1</t>
  </si>
  <si>
    <t>Herdman Channel Road, Belfast, BT3 9JS</t>
  </si>
  <si>
    <t>Sewage Sludge Incineration</t>
  </si>
  <si>
    <t>T34111</t>
  </si>
  <si>
    <t>Duncrue Street Incinerator W1A</t>
  </si>
  <si>
    <t>T34112</t>
  </si>
  <si>
    <t>Duncrue Street Incinerator W2</t>
  </si>
  <si>
    <t>T34120</t>
  </si>
  <si>
    <t>Duncrue Street Incinerator W3</t>
  </si>
  <si>
    <t>T34113</t>
  </si>
  <si>
    <t>Duncrue Street Incinerator W4</t>
  </si>
  <si>
    <t>T34114</t>
  </si>
  <si>
    <t>Duncrue Street incinerator W5</t>
  </si>
  <si>
    <t>T25016</t>
  </si>
  <si>
    <t>Dungannon Farmers Mart</t>
  </si>
  <si>
    <t xml:space="preserve">90 Granville Road, Dungannon, Co Tyrone, BT70 1NJ </t>
  </si>
  <si>
    <t>TE230042</t>
  </si>
  <si>
    <t>Dungannon Road Service Station</t>
  </si>
  <si>
    <t>24 Dungannon Road, Portadown, BT62 1LF</t>
  </si>
  <si>
    <t>T34022</t>
  </si>
  <si>
    <t>Eagle Electro Plating</t>
  </si>
  <si>
    <t>7 Ormonde Avenue, Newtownabbey, BT36 5AT</t>
  </si>
  <si>
    <t>TE350078</t>
  </si>
  <si>
    <t>Echlinville Distillery - wash-down</t>
  </si>
  <si>
    <t>62 Gransha Road, Rubane, Newtownards, BT22 1AJ</t>
  </si>
  <si>
    <t>Ballycranbeg</t>
  </si>
  <si>
    <t>TE340241</t>
  </si>
  <si>
    <t>Eden Car Wash Ltd - Larne Rd, Carrickfergus</t>
  </si>
  <si>
    <t>31 Larne Road, Carrickfergus, BT38 7EA</t>
  </si>
  <si>
    <t>T15123</t>
  </si>
  <si>
    <t>Education Authority, Ballyclare Vehicle Maintenance Depot</t>
  </si>
  <si>
    <t>26 Hillhead Road, Ballyclare, BT39 9DS</t>
  </si>
  <si>
    <t>T45060</t>
  </si>
  <si>
    <t>Education Authority, Omagh Transport Depot</t>
  </si>
  <si>
    <t xml:space="preserve">28 Farmhill Road, Omagh, BT79 0PY </t>
  </si>
  <si>
    <t>T25136</t>
  </si>
  <si>
    <t>Eduction Authority  Armagh Bus Depot</t>
  </si>
  <si>
    <t xml:space="preserve">1 Markethill Road, Armagh BT60 1 NR </t>
  </si>
  <si>
    <t xml:space="preserve"> TE340278</t>
  </si>
  <si>
    <t>EJC Contracts Ltd</t>
  </si>
  <si>
    <t>60 Trench Road, Mallusk, BT36 4TY</t>
  </si>
  <si>
    <t>T23074</t>
  </si>
  <si>
    <t>Elliotts Tradition Ltd</t>
  </si>
  <si>
    <t>Unit 2 Carn Industrial Estate, Portadown, BT63 5RH</t>
  </si>
  <si>
    <t>T34017</t>
  </si>
  <si>
    <t>Enterprise Rent A Car - Boucher</t>
  </si>
  <si>
    <t>70 Boucher Road, Belfast BT12 6LR</t>
  </si>
  <si>
    <t>TE170020</t>
  </si>
  <si>
    <t>Enterprise Rent A Car - Campsie</t>
  </si>
  <si>
    <t>70 Clooney Road, Campsie, Co. Londonderry, BT47 3PA</t>
  </si>
  <si>
    <t>TE340230</t>
  </si>
  <si>
    <t>Enterprise Rent A Car - Cromac St</t>
  </si>
  <si>
    <t>157 Cromac Street, Belfast, BT2 8JE</t>
  </si>
  <si>
    <t>TE340256</t>
  </si>
  <si>
    <t>Enterprise Rent A Car - Lisburn</t>
  </si>
  <si>
    <t>2 Young Street, Lisburn, BT27 5EA</t>
  </si>
  <si>
    <t>T34048</t>
  </si>
  <si>
    <t>Enterprise Rent A Car - Mallusk</t>
  </si>
  <si>
    <t>2 Hightown Avenue, Mallusk, Newtownabbey, BT36 4RT</t>
  </si>
  <si>
    <t>T23124</t>
  </si>
  <si>
    <t>Enterprise Rent A Car - Seagoe</t>
  </si>
  <si>
    <t>Unit 3 Seagoe Industrial Estate, Craigavon, Co Armagh, BT63 5QD</t>
  </si>
  <si>
    <t>T45051</t>
  </si>
  <si>
    <t>Enterprise Rent-A-Car - James Street</t>
  </si>
  <si>
    <t>13 James Street, Omagh, Co. Tyrone, BT78 1QX</t>
  </si>
  <si>
    <t>T36029</t>
  </si>
  <si>
    <t>ENVA (NI) Ltd</t>
  </si>
  <si>
    <t>The Old Mill, Drumaness, Ballynahinch, BT24 8LS</t>
  </si>
  <si>
    <t>Recycling</t>
  </si>
  <si>
    <t>T47055</t>
  </si>
  <si>
    <t>Enviro Care NI Ltd.</t>
  </si>
  <si>
    <t>72 Derrylin Rd, Enniskillen BT92 9LD</t>
  </si>
  <si>
    <t>T34906</t>
  </si>
  <si>
    <t>EP Kilroot Ltd (previously AES)</t>
  </si>
  <si>
    <t>T23165</t>
  </si>
  <si>
    <t>EQI Craigavon Ltd</t>
  </si>
  <si>
    <t xml:space="preserve">11 Charlestown Road, Craigavon BT63 5GA </t>
  </si>
  <si>
    <t>T43075</t>
  </si>
  <si>
    <t>ERE Developments Ltd/Evermore Energy</t>
  </si>
  <si>
    <t>18 Lisahally Road, Lisahally, BT47 6FL</t>
  </si>
  <si>
    <t>Boiler and wood chip dryer Washdown</t>
  </si>
  <si>
    <t>T34152</t>
  </si>
  <si>
    <t>ES Bedford Square</t>
  </si>
  <si>
    <t>The Ewart 17 Bedford Street, Belfast BT2 7GP</t>
  </si>
  <si>
    <t>T13129</t>
  </si>
  <si>
    <t>Euro Hand Car Wash - Ballymena</t>
  </si>
  <si>
    <t>26-30 Linen Hall Street, Ballymena, BT43 5AL</t>
  </si>
  <si>
    <t>TE130051</t>
  </si>
  <si>
    <t>Euro Hand Car Wash - Magherafelt</t>
  </si>
  <si>
    <t>62A Church Street, Magherafelt BT45 6AW</t>
  </si>
  <si>
    <t>TE370042</t>
  </si>
  <si>
    <t>Euroclean</t>
  </si>
  <si>
    <t>Unit 2, Springbank Ind Est, Pembrooke Loop Rd, Dunmurry, BT17 0QL</t>
  </si>
  <si>
    <t>T35064</t>
  </si>
  <si>
    <t>Europa Hand Car Wash</t>
  </si>
  <si>
    <t>9C Belfast Road Bangor BT20 3HT</t>
  </si>
  <si>
    <t>T13086</t>
  </si>
  <si>
    <t>Eurospar Doury Road (Henderson Group Proprty Ltd.)</t>
  </si>
  <si>
    <t>36-40 Doury Road, Ballymena, BT43 6JA</t>
  </si>
  <si>
    <t>T23160</t>
  </si>
  <si>
    <t>Evron Foods New Factory (BAMA)</t>
  </si>
  <si>
    <t>20 Esky Drive Potadown BT63 5YY</t>
  </si>
  <si>
    <t>T15130</t>
  </si>
  <si>
    <t>Executive Cleaners</t>
  </si>
  <si>
    <t>7 Railway Street, Antrim, BT41 4AE</t>
  </si>
  <si>
    <t>T23145</t>
  </si>
  <si>
    <t>Express Dry Cleaners</t>
  </si>
  <si>
    <t>49 North Street, Lurgan, BT67 9AG</t>
  </si>
  <si>
    <t>TE230046</t>
  </si>
  <si>
    <t>Express Hand Car Wash</t>
  </si>
  <si>
    <t>106 Queen Street, Lurgan, Co. Armagh, BT66 8BW</t>
  </si>
  <si>
    <t>TE340193</t>
  </si>
  <si>
    <t>Falls Leisure Centre</t>
  </si>
  <si>
    <t>15-17 Falls Road, Belfast, BT12 4PB</t>
  </si>
  <si>
    <t>T45061</t>
  </si>
  <si>
    <t>Fane Valley Feeds Ltd</t>
  </si>
  <si>
    <t>Unit 4 Bankmore Way, Omagh, Co Tyrone, BT79 0NW</t>
  </si>
  <si>
    <t>TE370037</t>
  </si>
  <si>
    <t xml:space="preserve">Farrans Construction Ltd </t>
  </si>
  <si>
    <t>99 Kingsway, Dunmurry, Belfast, BT17 9NU</t>
  </si>
  <si>
    <t>T15113</t>
  </si>
  <si>
    <t>FC Robinson</t>
  </si>
  <si>
    <t>40 Hillhead Road, Ballyclare, BT39 9DS</t>
  </si>
  <si>
    <t>T47017</t>
  </si>
  <si>
    <t>Fermanagh Lakeland Forum</t>
  </si>
  <si>
    <t xml:space="preserve">Broadmeadow, Shore Road, Enniskillen, BT74 7EF </t>
  </si>
  <si>
    <t>T36048</t>
  </si>
  <si>
    <t>Finnebrogue Vegetarian Company Ltd</t>
  </si>
  <si>
    <t>25 Enterprise Avenue,  Down Business Park, 46 Belfast Road, Downpatrick, BT30 9UP</t>
  </si>
  <si>
    <t>T37052</t>
  </si>
  <si>
    <t>Finning UK</t>
  </si>
  <si>
    <t>19 Ferguson Drive, Lisburn BT28 2EX</t>
  </si>
  <si>
    <t>T27142</t>
  </si>
  <si>
    <t>First &amp; Last Off Licence</t>
  </si>
  <si>
    <t>67 The Village, Jonnesborough BT35 8HR</t>
  </si>
  <si>
    <t>Jonesborough South</t>
  </si>
  <si>
    <t>T47051</t>
  </si>
  <si>
    <t>First Impressions</t>
  </si>
  <si>
    <t>10 Fairgreen Street, Irvinestown BT94 1FD</t>
  </si>
  <si>
    <t>Irvinestown</t>
  </si>
  <si>
    <t>T47039</t>
  </si>
  <si>
    <t>Fivemiletown Cattle Market</t>
  </si>
  <si>
    <t>134 Main Street, Fivemiletown, Co Tyrone, BT75 0PG</t>
  </si>
  <si>
    <t>T36055</t>
  </si>
  <si>
    <t>Flowtech (Down High School)</t>
  </si>
  <si>
    <t>Strangford Road Downpatrick County Down</t>
  </si>
  <si>
    <t>TE130037</t>
  </si>
  <si>
    <t>Forbes Spar Ardboe</t>
  </si>
  <si>
    <t>125 Mullinahoe Road, Ardboe, Dungannon, BT71 5AX</t>
  </si>
  <si>
    <t>Killygonlan</t>
  </si>
  <si>
    <t>T34187</t>
  </si>
  <si>
    <t xml:space="preserve">Forensic Science Northern Ireland (FSNI) </t>
  </si>
  <si>
    <t>151a Belfast Road Carrickfergus, BT38 8PL</t>
  </si>
  <si>
    <t>T15109</t>
  </si>
  <si>
    <t>Fortress Pro-Tec</t>
  </si>
  <si>
    <t>120 Old Coach Rd, Templepatrick, BT39 0KA</t>
  </si>
  <si>
    <t>Surface coating</t>
  </si>
  <si>
    <t>T23134</t>
  </si>
  <si>
    <t>Fosters Chocolates</t>
  </si>
  <si>
    <t>10 Diviny Drive, Carn Industrial Area, Craigavon, BT63 5WE</t>
  </si>
  <si>
    <t>T23110</t>
  </si>
  <si>
    <t>Foxcut</t>
  </si>
  <si>
    <t>Unit 8 Carn Drive Craigavon BT63 5WJ</t>
  </si>
  <si>
    <t>Water jet cutting</t>
  </si>
  <si>
    <t>T43014</t>
  </si>
  <si>
    <t>Foyle Chipping co</t>
  </si>
  <si>
    <t>Unit 9-12, Rathmore Business Park, Creggan, Derry, BT48 0LZ</t>
  </si>
  <si>
    <t>T43085</t>
  </si>
  <si>
    <t>Foyle Express Dry cleaners</t>
  </si>
  <si>
    <t>Unit 19/20 Glendermott Valley Business Park, L'Derry, BT47 3LR</t>
  </si>
  <si>
    <t>T43008</t>
  </si>
  <si>
    <t>Foyle Meats Ltd</t>
  </si>
  <si>
    <t>Lisahally, Campsie, Derry, BT47 6TJ</t>
  </si>
  <si>
    <t>T39995</t>
  </si>
  <si>
    <t>FP Mc Cann</t>
  </si>
  <si>
    <t>146 Belfast Road, Larne BT40 2PN</t>
  </si>
  <si>
    <t>TE470020</t>
  </si>
  <si>
    <t>FR Cathcart</t>
  </si>
  <si>
    <t>38 Tempo Road, Enniskillen, BT74 6HR</t>
  </si>
  <si>
    <t>T13085</t>
  </si>
  <si>
    <t>Francis Dinsmore Ltd</t>
  </si>
  <si>
    <t>25 Green field Road, Kells, BT42 3JL</t>
  </si>
  <si>
    <t>Textile</t>
  </si>
  <si>
    <t>T47052</t>
  </si>
  <si>
    <t>Frazer One Stop Shop</t>
  </si>
  <si>
    <t>2 Main Street, Maguiresbruidge BT94 4RY</t>
  </si>
  <si>
    <t>Lisnaskea</t>
  </si>
  <si>
    <t>T35014</t>
  </si>
  <si>
    <t>Freshco Foods</t>
  </si>
  <si>
    <t>32 Jubilee Road, Newtownards BT23 4YH</t>
  </si>
  <si>
    <t>T25142</t>
  </si>
  <si>
    <t>181 Portadown Road Richhill BT61 9LG</t>
  </si>
  <si>
    <t>Richhill</t>
  </si>
  <si>
    <t>T45031</t>
  </si>
  <si>
    <t>Frylite</t>
  </si>
  <si>
    <t>Orchard Road Ind.Est. Orchard Road, Strabane, BT72 9PR</t>
  </si>
  <si>
    <t>Food Industry + Vehicle Wash</t>
  </si>
  <si>
    <t>T37041</t>
  </si>
  <si>
    <t>Frylite Ltd Lisburn Depot</t>
  </si>
  <si>
    <t>6 Ferguson Drive, Knockmore Industrial Park, Lisburn BT28 2EJ</t>
  </si>
  <si>
    <t>TE340279</t>
  </si>
  <si>
    <t>Fujitsu Services</t>
  </si>
  <si>
    <t>Trident House, 301 Airport Road West, Belfast, BT3 9AE</t>
  </si>
  <si>
    <t>T34905</t>
  </si>
  <si>
    <t>Full Circle Generation Ltd</t>
  </si>
  <si>
    <t>Airport Road West, Belfast BT3 9EE</t>
  </si>
  <si>
    <t>Water Treatment Plant, Boiler Water and Boiler Blowdown</t>
  </si>
  <si>
    <t>T43072</t>
  </si>
  <si>
    <t>Galberts Food Products (Prev Fresh Food Kitchen)</t>
  </si>
  <si>
    <t>Unit 4 Glenaden Complex, Altnagelvin Ind.Est. Trench Road, Derry, BT47 2ED</t>
  </si>
  <si>
    <t>TE130043</t>
  </si>
  <si>
    <t>Galgorm Manor Hotel</t>
  </si>
  <si>
    <t>136 Fenaghy Road, Ballymena, BT42 1EA</t>
  </si>
  <si>
    <t>TE130043A</t>
  </si>
  <si>
    <t>TE130044</t>
  </si>
  <si>
    <t>Galgorm Meats</t>
  </si>
  <si>
    <t>Galgorm Ind Est, Fenaghy Rd BT42 1AQ</t>
  </si>
  <si>
    <t>Pork Processing</t>
  </si>
  <si>
    <t>T23102</t>
  </si>
  <si>
    <t xml:space="preserve">GDC Group (Craigavon) SPA </t>
  </si>
  <si>
    <t>19 Church Road, Seagoe, Portadown, BT63 5HU</t>
  </si>
  <si>
    <t>T23102B</t>
  </si>
  <si>
    <t xml:space="preserve">GDC Group (Craigavon) SPB </t>
  </si>
  <si>
    <t>Church Road, Portadown, BT63 5HU</t>
  </si>
  <si>
    <t>T27034</t>
  </si>
  <si>
    <t>GDC Group (Newry)</t>
  </si>
  <si>
    <t>Rampart Road, Greenbank Ind Estate, Newry, BT31 2QU</t>
  </si>
  <si>
    <t>TE370038</t>
  </si>
  <si>
    <t>GE Kelman</t>
  </si>
  <si>
    <t>Lissue Industrial Estate East, Lissue Road, Lisburn, BT28 2RE</t>
  </si>
  <si>
    <t>200 litres</t>
  </si>
  <si>
    <t>T36054</t>
  </si>
  <si>
    <t>Genuine Direct Ltd</t>
  </si>
  <si>
    <t>21 Enterprise Avenue, Down Business Park Downpatrick BT30 9UP</t>
  </si>
  <si>
    <t>TE340191</t>
  </si>
  <si>
    <t>George Best Belfast City Airport Car Wash</t>
  </si>
  <si>
    <t>Sydenham Bypass, Belfast, BT3 9JP</t>
  </si>
  <si>
    <t>TE340192</t>
  </si>
  <si>
    <t>George Best Belfast City Airport-Fire training</t>
  </si>
  <si>
    <t>TE490011</t>
  </si>
  <si>
    <t>George Patterson Oil Distribution</t>
  </si>
  <si>
    <t>Unit 25, Gortrush Industrial Estate, Omagh BT78 5EJ</t>
  </si>
  <si>
    <t>TE230029</t>
  </si>
  <si>
    <t>Gerald Hamill &amp; Sons</t>
  </si>
  <si>
    <t>114 Obins Street, Portadown, Co. Armagh, BT62 1BP</t>
  </si>
  <si>
    <t>Scrap-Yard</t>
  </si>
  <si>
    <t>TE270041</t>
  </si>
  <si>
    <t>Ghan Filling Station Vehicle Wash</t>
  </si>
  <si>
    <t>1 Shore Road, Rostrevor, Co. Down, BT34 3EH</t>
  </si>
  <si>
    <t>T45046</t>
  </si>
  <si>
    <t>Glen Fresh Foods, Strabane</t>
  </si>
  <si>
    <t>Unit F965, Dublin Road Industrial Estate, Strabane, BT82 9EA</t>
  </si>
  <si>
    <t>T15127</t>
  </si>
  <si>
    <t>Glenarm Road Filling Station</t>
  </si>
  <si>
    <t>100 Glenarm Road, Larne BT40 1DZ</t>
  </si>
  <si>
    <t>T17134</t>
  </si>
  <si>
    <t>Glens Of Antrim Distillery</t>
  </si>
  <si>
    <t>1B Gortaclee Road, Cushendall, Co Antrim, BT44 0TE</t>
  </si>
  <si>
    <t>Cushendall</t>
  </si>
  <si>
    <t>T43082</t>
  </si>
  <si>
    <t>Glenshane Car Wash</t>
  </si>
  <si>
    <t>Unit 18 Glenshane Business Park, Ballyquin Road, Dungiven BT47 4NQ</t>
  </si>
  <si>
    <t>Dungiven</t>
  </si>
  <si>
    <t>T34135</t>
  </si>
  <si>
    <t>Globe Dry Cleaners</t>
  </si>
  <si>
    <t>37-39 Botantic Avenue, Belfast BT7 1JG</t>
  </si>
  <si>
    <t>T34206</t>
  </si>
  <si>
    <t>Go Garage</t>
  </si>
  <si>
    <t>18-50 Shankill Road Belfast BT13 1GH</t>
  </si>
  <si>
    <t>T34205</t>
  </si>
  <si>
    <t xml:space="preserve">1087 Upper Newtownards Road Belfast BT16 1UG </t>
  </si>
  <si>
    <t>T13056</t>
  </si>
  <si>
    <t>Gormley Car Sales</t>
  </si>
  <si>
    <t xml:space="preserve">34 Station Road, Maghera, BT46 5BS </t>
  </si>
  <si>
    <t>T27148</t>
  </si>
  <si>
    <t>Gourmet Island Ltd</t>
  </si>
  <si>
    <t>Unit 10 Greenbank Ind Estate, Newry, BT34 2QX</t>
  </si>
  <si>
    <t>TE340301</t>
  </si>
  <si>
    <t>Graham Bam (RVH Maternity)</t>
  </si>
  <si>
    <t>RVH 274 Grosvenor Road, Belfast, BT12 6BH</t>
  </si>
  <si>
    <t>Ground Water Remediation</t>
  </si>
  <si>
    <t>T27037</t>
  </si>
  <si>
    <t>Grahams Home Bakery</t>
  </si>
  <si>
    <t>6 Barronstown Road, Dromore, Co Down, BT25 1NT</t>
  </si>
  <si>
    <t>T25068</t>
  </si>
  <si>
    <t>Grange Farm (NI) Ltd (TG Troughton)</t>
  </si>
  <si>
    <t>70 Drumgannon Road, Dungannon, Co. Tyrone BT71 7DY</t>
  </si>
  <si>
    <t>T23108</t>
  </si>
  <si>
    <t>Grange Farm T/A William Sprott (Portadown) Ltd</t>
  </si>
  <si>
    <t>27 Edward Street, Portadown, Co Armagh, BT62 3NE</t>
  </si>
  <si>
    <t>TE430059</t>
  </si>
  <si>
    <t>Gransha Hospital</t>
  </si>
  <si>
    <t>Clooney Road, Londonderry, BT47 6WJ</t>
  </si>
  <si>
    <t>TE430051</t>
  </si>
  <si>
    <t>Grants Electrical Services</t>
  </si>
  <si>
    <t>T25067</t>
  </si>
  <si>
    <t>Granville Eco-Park Ltd</t>
  </si>
  <si>
    <t>Eco Waste</t>
  </si>
  <si>
    <t>TE230032</t>
  </si>
  <si>
    <t>Granville Food Care</t>
  </si>
  <si>
    <t>TE270016</t>
  </si>
  <si>
    <t>Green Cleen</t>
  </si>
  <si>
    <t>36 Fortfield, Dromore, Co Down, BT25 1DD</t>
  </si>
  <si>
    <t>Bin Cleaning</t>
  </si>
  <si>
    <t>T34126</t>
  </si>
  <si>
    <t>Green Cleen (Newtownards)</t>
  </si>
  <si>
    <t>6 Hawthorn Hill, Newtownards, BT23 8ET</t>
  </si>
  <si>
    <t>TE430065</t>
  </si>
  <si>
    <t>Greenbank Service Station</t>
  </si>
  <si>
    <t>145 Greystone Road, Limavady, BT49 0ND</t>
  </si>
  <si>
    <t>TE430065A</t>
  </si>
  <si>
    <t>T27139</t>
  </si>
  <si>
    <t>Gregory's service Station</t>
  </si>
  <si>
    <t>109 Camlough Road, Bessbrok, BT35 7EE</t>
  </si>
  <si>
    <t>TE340156</t>
  </si>
  <si>
    <t>Grove Wellbieng Centre</t>
  </si>
  <si>
    <t>120 York Road, Belfast, BT15 3HF</t>
  </si>
  <si>
    <t>T34502</t>
  </si>
  <si>
    <t>GXO Logistics</t>
  </si>
  <si>
    <t>33-44 Boucher Crescent, Belfast, BT12 6HO</t>
  </si>
  <si>
    <t>Tray Washing</t>
  </si>
  <si>
    <t>TE250020</t>
  </si>
  <si>
    <t>H.T.C Mechanical Services Ltd</t>
  </si>
  <si>
    <t>220 Mountjoy Road, Stewartstown, Co. Tyrone, BT71 5LJ</t>
  </si>
  <si>
    <t>Mountjoy</t>
  </si>
  <si>
    <t>TE250036</t>
  </si>
  <si>
    <t>1 Annaghmore Road, Coalisland, BT71 4QZ</t>
  </si>
  <si>
    <t>Coalisland</t>
  </si>
  <si>
    <t>T34154</t>
  </si>
  <si>
    <t>Harvey Group</t>
  </si>
  <si>
    <t>City Quays 3, Clarendon Road, Belfast BT1 3BG</t>
  </si>
  <si>
    <t>T13117</t>
  </si>
  <si>
    <t>Hatch Brothers Ltd T/A Genesis (Previously McErlain's Bakery)</t>
  </si>
  <si>
    <t>31 Aughrim Road, Magherafelt, BT45 6BB</t>
  </si>
  <si>
    <t>T27138</t>
  </si>
  <si>
    <t>HBE Risk Management</t>
  </si>
  <si>
    <t>19 Millvale Road, Bessbroke, Newry BT35 7NH</t>
  </si>
  <si>
    <t>Engineering Laboratory</t>
  </si>
  <si>
    <t>T13127</t>
  </si>
  <si>
    <t>Heaney Brewing Company Ltd.</t>
  </si>
  <si>
    <t>96 Ballymacombs Road, Bellaghy, Magherafelt, BT45 8JP</t>
  </si>
  <si>
    <t>18 (per 28 day period)</t>
  </si>
  <si>
    <t>T27010</t>
  </si>
  <si>
    <t>Henderson Retail - Banbridge</t>
  </si>
  <si>
    <t>12 Newry Road Banbridge BT32 3HN</t>
  </si>
  <si>
    <t>T35062</t>
  </si>
  <si>
    <t>Henderson Retail - Brakenvale</t>
  </si>
  <si>
    <t>520a Saintfield Road, Carryduff BT8 8EU</t>
  </si>
  <si>
    <t>Newtownbreda</t>
  </si>
  <si>
    <t>T34926</t>
  </si>
  <si>
    <t>Henderson Retail - Carrick</t>
  </si>
  <si>
    <t>26-28 Middle Road Carrickfergus BT38 9DN</t>
  </si>
  <si>
    <t>T34200</t>
  </si>
  <si>
    <t>Henderson Retail - Dundonald</t>
  </si>
  <si>
    <t>756-758 Upper Newtownards Road Belfast BT16 1RP</t>
  </si>
  <si>
    <t>T34186</t>
  </si>
  <si>
    <t>Henderson Retail - Hanwood</t>
  </si>
  <si>
    <t>200 Old Dundonald Road, Belfast BT16 1DF</t>
  </si>
  <si>
    <t>T36053</t>
  </si>
  <si>
    <t>Henderson Retail - Kilkeel</t>
  </si>
  <si>
    <t>76 Newcastle Road, Kilkeel BT34 4NJ</t>
  </si>
  <si>
    <t>T34203</t>
  </si>
  <si>
    <t>Henderson Retail - Ladas Drive</t>
  </si>
  <si>
    <t>99-101 Ladas Drive Belfast BT6 9FH</t>
  </si>
  <si>
    <t>T37053</t>
  </si>
  <si>
    <t>Henderson Retail - Lagan Valley</t>
  </si>
  <si>
    <t>77 Hillsborough Road Lisburn BT28 1JN</t>
  </si>
  <si>
    <t>T34209</t>
  </si>
  <si>
    <t>Henderson Retail - Malone Rd</t>
  </si>
  <si>
    <t>70-74 Malone Road Belfast BT9 5BU</t>
  </si>
  <si>
    <t>T34184</t>
  </si>
  <si>
    <t>Henderson Retail - Shandon</t>
  </si>
  <si>
    <t xml:space="preserve">21 Knock Road, Belfast BT5 6QE </t>
  </si>
  <si>
    <t>TE340226</t>
  </si>
  <si>
    <t>Henderson Wholesale</t>
  </si>
  <si>
    <t>9-11 Hightown Avenue, Mallusk, BT36 4RT</t>
  </si>
  <si>
    <t>T36038</t>
  </si>
  <si>
    <t>Henning Bros Fishing Ltd</t>
  </si>
  <si>
    <t>TE340239</t>
  </si>
  <si>
    <t xml:space="preserve">Hercules Brewing </t>
  </si>
  <si>
    <t>Unit 5c Harbour Court, Heron Road. Sydenham, BT3 9HB</t>
  </si>
  <si>
    <t>T27042</t>
  </si>
  <si>
    <t>Hilltown Farmers Attested Sales Ltd</t>
  </si>
  <si>
    <t>14 Rathfriland Road, Hilltown, Co. Down, BT34 5TA                                                      (Formerly 17 Rostrevor Road, Hilltown)</t>
  </si>
  <si>
    <t>Hilltown</t>
  </si>
  <si>
    <t>TE150079</t>
  </si>
  <si>
    <t>Hilton Hotel Templepatrick</t>
  </si>
  <si>
    <t>Castle Upton Estate, Paradise Walk, Templepatrick BT39 0DD</t>
  </si>
  <si>
    <t>TE150079A</t>
  </si>
  <si>
    <t>T34116</t>
  </si>
  <si>
    <t>Hilton Meat Products, Carrickfergus</t>
  </si>
  <si>
    <t>21A Kilroot Park, Carrickfergus.  BT38  7PR</t>
  </si>
  <si>
    <t>T34014</t>
  </si>
  <si>
    <t>Hovis Ltd.</t>
  </si>
  <si>
    <t>Apollo Road, Belfast, BT12 6LP</t>
  </si>
  <si>
    <t>TE230047</t>
  </si>
  <si>
    <t>Howard Abraham Motors, Lurgan</t>
  </si>
  <si>
    <t>65 - 93 Avenue Road, Lurgan, BT66 7BG</t>
  </si>
  <si>
    <t>T34169</t>
  </si>
  <si>
    <t>HSS Hire - Blackstaff Way</t>
  </si>
  <si>
    <t>Blackstaff Way, Kennedy Way, Belfast, BT11 9DS</t>
  </si>
  <si>
    <t>T27143</t>
  </si>
  <si>
    <t>HSS Hire Ltd, Newry</t>
  </si>
  <si>
    <t>4a Carnbane Industrial Estate, Newry, BT35 6QJ</t>
  </si>
  <si>
    <t xml:space="preserve">Vehicle Wash </t>
  </si>
  <si>
    <t>T23060</t>
  </si>
  <si>
    <t>Huhtamaki Ltd (Lurgan)</t>
  </si>
  <si>
    <t>41 Inn Road, Dollingstown, Lurgan, BT66 7JW</t>
  </si>
  <si>
    <t>T43033</t>
  </si>
  <si>
    <t>Hunter Apparel Solutions Ltd.</t>
  </si>
  <si>
    <t>Unit 9, Springtown Industrial Estate, Springtown Road, Derry, BT48 0LY</t>
  </si>
  <si>
    <t>T34082</t>
  </si>
  <si>
    <t>Icemos</t>
  </si>
  <si>
    <t xml:space="preserve">5 Hannahstown Hill, Belfast, BT17 0LT </t>
  </si>
  <si>
    <t>TE340282</t>
  </si>
  <si>
    <t>INB Terminals Infrastructure (NI) Ltd (Foremerly PUMA Energy Ltd)</t>
  </si>
  <si>
    <t>Airport Road West, Belfast, BT3 9EA</t>
  </si>
  <si>
    <t>T37021</t>
  </si>
  <si>
    <t>Ionic Products Ltd</t>
  </si>
  <si>
    <t>Altona Road, Lisburn, BT27 5QB</t>
  </si>
  <si>
    <t>TE430058</t>
  </si>
  <si>
    <t>Irish Road Motors</t>
  </si>
  <si>
    <t>Unit 15, McLean Road, Derry, BT47 3XX</t>
  </si>
  <si>
    <t>T34087</t>
  </si>
  <si>
    <t>Irish Waste Services</t>
  </si>
  <si>
    <t>116-120 Duncrue Street, Belfast, BT3 9AR</t>
  </si>
  <si>
    <t>Waste Management</t>
  </si>
  <si>
    <t>TE340273</t>
  </si>
  <si>
    <t>Isaac Agnew Ltd (Bavarian BMW)</t>
  </si>
  <si>
    <t xml:space="preserve">2 Boucher Crescent, Belfast, BT12 6HU </t>
  </si>
  <si>
    <t>TE340276</t>
  </si>
  <si>
    <t>Isaac Agnew Ltd (Mercedes)</t>
  </si>
  <si>
    <t>6 Boucher Crescent, Belfast, BT12 6HU</t>
  </si>
  <si>
    <t>TE340274</t>
  </si>
  <si>
    <t>Isaac Agnew Ltd (Mini)</t>
  </si>
  <si>
    <t>2 Boucher Way, Belfast, BT12 6RE</t>
  </si>
  <si>
    <t>TE340271</t>
  </si>
  <si>
    <t>Isaac Agnew Ltd (VW Belfast)</t>
  </si>
  <si>
    <t>1 Boucher Road, Belfast, BT12 6HR</t>
  </si>
  <si>
    <t>TE340272</t>
  </si>
  <si>
    <t>Isaac Agnew Ltd (VW Mallusk)</t>
  </si>
  <si>
    <t>2 Mallusk Way, Newtownabbey, BT36 4AA</t>
  </si>
  <si>
    <t>TE340250</t>
  </si>
  <si>
    <t>Isaac Agnew Ltd. (Audi)</t>
  </si>
  <si>
    <t>80 Sydenham Road, Belfast, BT3 9DP</t>
  </si>
  <si>
    <t>T23164</t>
  </si>
  <si>
    <t>Isaac Agnew Mercedes Carn</t>
  </si>
  <si>
    <t>9 Carn Court Road Craigavon BT63 5YX</t>
  </si>
  <si>
    <t>T43092</t>
  </si>
  <si>
    <t>J C Halliday &amp; Sons</t>
  </si>
  <si>
    <t>10 Courtauld Way, Clooney Road, Eglinton BT47 3DN</t>
  </si>
  <si>
    <t>TE340287</t>
  </si>
  <si>
    <t>Jack Reid Cars Ltd</t>
  </si>
  <si>
    <t>111 Belfast Rd, Whitehead, Carrickfergus, BT38 9SU</t>
  </si>
  <si>
    <t>TE360020</t>
  </si>
  <si>
    <t>James Coburn</t>
  </si>
  <si>
    <t>27 Dromore Street, Dromara, BT25 2BJ</t>
  </si>
  <si>
    <t>Dromara</t>
  </si>
  <si>
    <t>T43006</t>
  </si>
  <si>
    <t>James Doherty (Meats) Ltd</t>
  </si>
  <si>
    <t>7 Pennyburn Ind.Est. Derry, BT48 0LU</t>
  </si>
  <si>
    <t>T37054</t>
  </si>
  <si>
    <t>James Leckey Design Ltd</t>
  </si>
  <si>
    <t>19c Ballinderry Road Lisburn BT28 2SA</t>
  </si>
  <si>
    <t>T25028</t>
  </si>
  <si>
    <t>James Mackle Ltd</t>
  </si>
  <si>
    <t>99 Portadown Road, Charlemont, Dungannon BT71 6SW</t>
  </si>
  <si>
    <t>Moy</t>
  </si>
  <si>
    <t>TE170017</t>
  </si>
  <si>
    <t>Jamison Landrover Specialists LTD</t>
  </si>
  <si>
    <t>238 Castlecat Road, Ballymoney, BT53 8BP</t>
  </si>
  <si>
    <t>Dervock</t>
  </si>
  <si>
    <t>T23155</t>
  </si>
  <si>
    <t>Jebco Foods Ltd</t>
  </si>
  <si>
    <t>6E Diviny Drive, Portadown, BT635WE</t>
  </si>
  <si>
    <t>T34910</t>
  </si>
  <si>
    <t>Jet Specialist Dry Cleaners</t>
  </si>
  <si>
    <t>283 Shankill Road, Belfast, BT13 1FT</t>
  </si>
  <si>
    <t>T25122</t>
  </si>
  <si>
    <t>JF Mckenna</t>
  </si>
  <si>
    <t>66 Cathedral Road, Armagh, BT61 8AE</t>
  </si>
  <si>
    <t>Vehicle wash / Printing</t>
  </si>
  <si>
    <t>T23127</t>
  </si>
  <si>
    <t>JH Turkington &amp; Sons (Turkington Construction)</t>
  </si>
  <si>
    <t>James Park, Mahon Road, Portadown, Co Armagh, BT62 3EH</t>
  </si>
  <si>
    <t>TE170034</t>
  </si>
  <si>
    <t>JKC Specialist Cars Ltd</t>
  </si>
  <si>
    <t>Unit 6 Newmills Industrial Estate, Lower Newmills Road, Coleraine BT52 2DZ</t>
  </si>
  <si>
    <t>T17132</t>
  </si>
  <si>
    <t>JKC Specialist Cars Ltd, Riversdale</t>
  </si>
  <si>
    <t>4-5 Riversdale Road, Coleraine, BT52 1XA</t>
  </si>
  <si>
    <t>TE170031</t>
  </si>
  <si>
    <t>John McCurry and Sons</t>
  </si>
  <si>
    <t>45 Ballyeamon Road, Cushendall, BT44 0SJ</t>
  </si>
  <si>
    <t>TE340229</t>
  </si>
  <si>
    <t>John Thompson &amp; Sons</t>
  </si>
  <si>
    <t>35-39 York Road, Belfast, BT15 3GW</t>
  </si>
  <si>
    <t>Boiler blow down/wash down from the reverse osmosis filters</t>
  </si>
  <si>
    <t>TE250026</t>
  </si>
  <si>
    <t>Johnstons of Mountnorris</t>
  </si>
  <si>
    <t>21 Porthill Road Mountnorris, Co.Armagh, BT60 2TY</t>
  </si>
  <si>
    <t>Mountnorris</t>
  </si>
  <si>
    <t>Hatchery</t>
  </si>
  <si>
    <t>TE340244</t>
  </si>
  <si>
    <t>Joseph McMullan-micro brewery</t>
  </si>
  <si>
    <t>Unit 10-11 Alanbrooke Industrial Estate, Alanbrooke Road, Belfast, BT6 9HB</t>
  </si>
  <si>
    <t>TE130032</t>
  </si>
  <si>
    <t>K &amp; G McAtamney</t>
  </si>
  <si>
    <t>Woodside Road Industrial Estate,Ballymena BT42 4HJ</t>
  </si>
  <si>
    <t>T13009</t>
  </si>
  <si>
    <t>Karro Food Ltd (Grampian Country Pork)</t>
  </si>
  <si>
    <t>70 Molesworth Road, Cookstown, BT80 8PJ</t>
  </si>
  <si>
    <t>TE130048</t>
  </si>
  <si>
    <t>KDM Hire Ltd - Kilcronagh</t>
  </si>
  <si>
    <t>Site 22 Kilcronagh Business Park, Cookstown BT80 9HG </t>
  </si>
  <si>
    <t>TE340261</t>
  </si>
  <si>
    <t>KDM Hire Ltd - Mallusk</t>
  </si>
  <si>
    <t>11 Mallusk Drive, Newtownabbey, BT36 4GX</t>
  </si>
  <si>
    <t>TE130036</t>
  </si>
  <si>
    <t>KDM Hire Lts - Cookstown Ltd</t>
  </si>
  <si>
    <t>11 Killycolp Road, Cookstown, Co Tyrone, BT80 9AD</t>
  </si>
  <si>
    <t>T34142</t>
  </si>
  <si>
    <t>Keenan Seafood Ltd</t>
  </si>
  <si>
    <t>Blackstaff Road, Kennedy Way, Belfast BT11 9DT</t>
  </si>
  <si>
    <t>Fish Processor</t>
  </si>
  <si>
    <t>T45003</t>
  </si>
  <si>
    <t>Kerry Foods (Omagh)</t>
  </si>
  <si>
    <t>19 Tamlaght Road, Omagh, BT78 5AW</t>
  </si>
  <si>
    <t>T25133</t>
  </si>
  <si>
    <t>Kerry Foods (Portadown) Factory#2</t>
  </si>
  <si>
    <t>25b Artabrackagh Road, Portadown, Co Armagh, BT62 4HB</t>
  </si>
  <si>
    <t>T23159</t>
  </si>
  <si>
    <t>Kestrel Foods - Carn Drive</t>
  </si>
  <si>
    <t>Unit 8, Carn Drive, Carn Industrial Estate, Portadown, BT63 5WJ</t>
  </si>
  <si>
    <t>T23151</t>
  </si>
  <si>
    <t>Kestrel Foods - Diviny Drive</t>
  </si>
  <si>
    <t>7 Diviny Drive, Carn, Craigavon BT63 5WE</t>
  </si>
  <si>
    <t>T47034</t>
  </si>
  <si>
    <t>Kettyle Irish Foods</t>
  </si>
  <si>
    <t>Manderwood Park, Lisnaskea, Co. Fermanagh, BT92 0FS</t>
  </si>
  <si>
    <t>TE470027</t>
  </si>
  <si>
    <t>Kevins Car Wash</t>
  </si>
  <si>
    <t>Manderwood Park, Lisnaskea, Co. Fermanagh, BT92 0FP</t>
  </si>
  <si>
    <t>T36010</t>
  </si>
  <si>
    <t>Kilkeel Kippering</t>
  </si>
  <si>
    <t>9 The Harbour, Kilkeel, BT34 4AX</t>
  </si>
  <si>
    <t>T36023</t>
  </si>
  <si>
    <t>Kilkeel Seafoods (14)</t>
  </si>
  <si>
    <t>14 The Harbour, Kilkeel, BT34 4AX</t>
  </si>
  <si>
    <t>T36011</t>
  </si>
  <si>
    <t>Kilkeel Seafoods (South)</t>
  </si>
  <si>
    <t>3 The Harbour, Kilkeel, BT34 4AX</t>
  </si>
  <si>
    <t>TE470003</t>
  </si>
  <si>
    <t>Killyhevlin Hotel</t>
  </si>
  <si>
    <t xml:space="preserve">Dublin Road, Enniskillen, BT74 6RW </t>
  </si>
  <si>
    <t>T17020</t>
  </si>
  <si>
    <t xml:space="preserve">Kilrea Market Yard </t>
  </si>
  <si>
    <t>Garvagh Road, Kilrea, Co Derry  BT51 5QN (c/o H A McIlrath &amp; Sons Ltd, 48 Maghera Street, Kilrea.  BT51 5QN)</t>
  </si>
  <si>
    <t>Kilrea</t>
  </si>
  <si>
    <t>TE470010</t>
  </si>
  <si>
    <t>KM Cleaners (Bridge Street)</t>
  </si>
  <si>
    <t>12 East Bridge Street, Enniskillen, Co Fermanagh, BT74 7BT</t>
  </si>
  <si>
    <t>T47010</t>
  </si>
  <si>
    <t>KM Cleaners (Queen St) (Erne Laundry)</t>
  </si>
  <si>
    <t>Queen Street, Enniskillen, BT74 7JR</t>
  </si>
  <si>
    <t>TE250028</t>
  </si>
  <si>
    <t>KN Networks Services Ltd</t>
  </si>
  <si>
    <t>Unit 7, 90 Granville Industrial Estate, Dungannon, BT70 1NJ</t>
  </si>
  <si>
    <t>TE250027</t>
  </si>
  <si>
    <t>KN Networks Services Ltd (yard run-off)</t>
  </si>
  <si>
    <t>Unit 7 Granville Industrial Estate, Dungannon BT70 1NJ</t>
  </si>
  <si>
    <t>n/a</t>
  </si>
  <si>
    <t>TE370049</t>
  </si>
  <si>
    <t>Knockmore Car Wash</t>
  </si>
  <si>
    <t>162 Moira Road, Lisburn, BT28 1JA</t>
  </si>
  <si>
    <t xml:space="preserve">Car Wash </t>
  </si>
  <si>
    <t>T35031</t>
  </si>
  <si>
    <t>Knysna</t>
  </si>
  <si>
    <t>34 Jubilee Road, Newtownards, BT23 4YH</t>
  </si>
  <si>
    <t>T17004</t>
  </si>
  <si>
    <t>Kyocera AVX Components Limited</t>
  </si>
  <si>
    <t>5 Hillmans Way, Ballycastle Road, Coleraine, BT52 2ED</t>
  </si>
  <si>
    <t>T35008</t>
  </si>
  <si>
    <t>L E Pritchitt &amp; Co (AKA Pritchitt Foods)</t>
  </si>
  <si>
    <t>46 Belfast Road, Newtownards, BT23 4TU</t>
  </si>
  <si>
    <t>TE350069</t>
  </si>
  <si>
    <t>La Mon Country House Hotel</t>
  </si>
  <si>
    <t>41 Gransha Road, Castlereagh, Comber, BT23 5RF</t>
  </si>
  <si>
    <t>Moneyreagh North</t>
  </si>
  <si>
    <t>TE170021</t>
  </si>
  <si>
    <t>Lacada Brewery Ltd</t>
  </si>
  <si>
    <t>Unit C, 7 Victoria Street, Portrush, BT56 8DL</t>
  </si>
  <si>
    <t>T45066</t>
  </si>
  <si>
    <t>LacPatrick Dairies NI Ltd.</t>
  </si>
  <si>
    <t>47 Berryhill Road, Artigarvin, BT82 0HN</t>
  </si>
  <si>
    <t>Ballymagorry</t>
  </si>
  <si>
    <t>T34176</t>
  </si>
  <si>
    <t>Lagan Meica</t>
  </si>
  <si>
    <t>Belfast Wastewater Treatment Works</t>
  </si>
  <si>
    <t>TE370041</t>
  </si>
  <si>
    <t>Lagan Valley Hospital (SEHSCT)</t>
  </si>
  <si>
    <t>Hillsborough Road, Lisburn, BT28 1JP</t>
  </si>
  <si>
    <t>T37048</t>
  </si>
  <si>
    <t>Lagan Valley Leisureplex</t>
  </si>
  <si>
    <t>Unit 18 Lisburn Leisure Park, Lisburn BT28 1LP</t>
  </si>
  <si>
    <t>TE150061</t>
  </si>
  <si>
    <t>Larne Borough Council - Island Magee Civic Amenity Site</t>
  </si>
  <si>
    <t>Island Road Lower, Ballycarry, BT38 9HB</t>
  </si>
  <si>
    <t>Ballycarry</t>
  </si>
  <si>
    <t>T34027</t>
  </si>
  <si>
    <t>Laser Pototypes Europe Ltd</t>
  </si>
  <si>
    <t>4 Prince Regent Road Belfast BT5 6QR</t>
  </si>
  <si>
    <t>T47053</t>
  </si>
  <si>
    <t>Launder Ltd</t>
  </si>
  <si>
    <t>66-68 Forthill St, Enniskillen, BT74 6AJ</t>
  </si>
  <si>
    <t>T13139</t>
  </si>
  <si>
    <t>Laundry Box</t>
  </si>
  <si>
    <t>45 Molesworth Street, Cookstown, BY80 8NX</t>
  </si>
  <si>
    <t>TE230037</t>
  </si>
  <si>
    <t>Lavery'S Filling Station</t>
  </si>
  <si>
    <t>256 Obins Street, Portadown, Co, Armagh, BT62 1BZ</t>
  </si>
  <si>
    <t>T13144</t>
  </si>
  <si>
    <t>LCC Group - Go Garage</t>
  </si>
  <si>
    <t>Lands 120m South of IMC Cinema, Larne Link Road, Ballymena, B42 3ES</t>
  </si>
  <si>
    <t>T43078</t>
  </si>
  <si>
    <t>Legendary Brewing Co (AKA Walled City Brewery)</t>
  </si>
  <si>
    <t>105 Victoria Gate, Derry, BT47 2TQ</t>
  </si>
  <si>
    <t>TE430037</t>
  </si>
  <si>
    <t>Lilburn Engineering Ltd</t>
  </si>
  <si>
    <t>Unit 7, Northland Road Ind. Est., Derry, BT48 0LD</t>
  </si>
  <si>
    <t>T37008</t>
  </si>
  <si>
    <t>Lilliput Laundry</t>
  </si>
  <si>
    <t>Unit 8 Dunmurry Industrial Estate, The Cutts, Derriaghy, BT17 9HU</t>
  </si>
  <si>
    <t>T43094</t>
  </si>
  <si>
    <t>Limavady Ambulance Station (Northern Ireland Ambulance Service)</t>
  </si>
  <si>
    <t>Roe Valley Hospital, Irish Green Street, Limavady, BT49 9EU</t>
  </si>
  <si>
    <t>TE430035</t>
  </si>
  <si>
    <t>Limavady Borough Council (Roe Valley Leisure Centre)</t>
  </si>
  <si>
    <t>9 Greystone Road, Limavady, BT49 0ND</t>
  </si>
  <si>
    <t>T43073</t>
  </si>
  <si>
    <t>Limavady Laundry Service</t>
  </si>
  <si>
    <t>Aghanloo Industrial Estate, 75 Seacoast Road, Limavady, BT49 9DL</t>
  </si>
  <si>
    <t>Aghanloo</t>
  </si>
  <si>
    <t>T37010</t>
  </si>
  <si>
    <t>Linamar Light Metals</t>
  </si>
  <si>
    <t>The Cutts, Derriaghy, Belfast, BT17 9HN</t>
  </si>
  <si>
    <t>T25024</t>
  </si>
  <si>
    <t>Linden Foods Ltd SPA</t>
  </si>
  <si>
    <t>Granville Road, Dungannon, Co Tyrone, BT70 1NJ</t>
  </si>
  <si>
    <t>T25024B</t>
  </si>
  <si>
    <t>Linden Foods Ltd SPB</t>
  </si>
  <si>
    <t>T25024C</t>
  </si>
  <si>
    <t>Linden Foods Ltd SPC</t>
  </si>
  <si>
    <t>T25123</t>
  </si>
  <si>
    <t>Linergy Ltd</t>
  </si>
  <si>
    <t>T43091</t>
  </si>
  <si>
    <t>Link Service Station</t>
  </si>
  <si>
    <t>180 Creggan Road, Derry BT48 0RX</t>
  </si>
  <si>
    <t>TE250034</t>
  </si>
  <si>
    <t>Linwoods Health Foods</t>
  </si>
  <si>
    <t>Unit 8 Armagh Buisness Park, Hamiltonsbawn Rd, Armagh BT60 1HW</t>
  </si>
  <si>
    <t>T27124</t>
  </si>
  <si>
    <t>Lisbane Landfill Site</t>
  </si>
  <si>
    <t>Auglish Road, Tandragee, Co Armagh, BT62 2EE</t>
  </si>
  <si>
    <t>TE370044</t>
  </si>
  <si>
    <t>Lisburn Steam Clean</t>
  </si>
  <si>
    <t>Rosevale Industrial Estate, 171 Moira Road, Lisburn, BT28 1RW</t>
  </si>
  <si>
    <t>T37044</t>
  </si>
  <si>
    <t>Lisburn Washeteria</t>
  </si>
  <si>
    <t>162 Longstone St, Lisburn BT28 1TT</t>
  </si>
  <si>
    <t>T34137</t>
  </si>
  <si>
    <t>Lisnasharragh Leisure Centre</t>
  </si>
  <si>
    <t>Montgomery Road, Belfast, BT9 9HS</t>
  </si>
  <si>
    <t>TE470017</t>
  </si>
  <si>
    <t>Lisnaskea Mart</t>
  </si>
  <si>
    <t>T/A Lisnaskea Livestock Sales, Main Street, Lisnaskea, Co. Fermanagh, BT92 0JE</t>
  </si>
  <si>
    <t>TE470014</t>
  </si>
  <si>
    <t>Loane Transport</t>
  </si>
  <si>
    <t xml:space="preserve">35 Main Street, Kesh, Enniskillen BT93 1TF </t>
  </si>
  <si>
    <t>Kesh</t>
  </si>
  <si>
    <t>TE130038</t>
  </si>
  <si>
    <t>Logan Hamill Car Sales</t>
  </si>
  <si>
    <t>45 Taylorstown Hill, Toomebridge BT41 3RL</t>
  </si>
  <si>
    <t>Grange Taylorstown</t>
  </si>
  <si>
    <t>T36040</t>
  </si>
  <si>
    <t>Logue Casings Ltd</t>
  </si>
  <si>
    <t>22 Brannish Road, Downpatrick, Co. Down, BT30 6LL</t>
  </si>
  <si>
    <t>T17129</t>
  </si>
  <si>
    <t>Lynas Food Service</t>
  </si>
  <si>
    <t>T36041</t>
  </si>
  <si>
    <t>Lynns Country Foods</t>
  </si>
  <si>
    <t>Unit 6 Down Business Park, 46 Belfast Road, Downpatrick, BT30 9UP</t>
  </si>
  <si>
    <t>TE270044</t>
  </si>
  <si>
    <t>M. Colgan and Sons Vehicle Wash</t>
  </si>
  <si>
    <t>10A Edward Street, Newry, BT35 6AN</t>
  </si>
  <si>
    <t>T25008</t>
  </si>
  <si>
    <t>Mackle Pet Foods</t>
  </si>
  <si>
    <t>40 Corrigan Hill Road, Moy, Dungannon, BT71 6SL</t>
  </si>
  <si>
    <t>T23132</t>
  </si>
  <si>
    <t>Macneice Fruit Ltd.</t>
  </si>
  <si>
    <t>Ardress Road, Portadown, Craigavon, County Armagh BT62 1SQ</t>
  </si>
  <si>
    <t>T36034</t>
  </si>
  <si>
    <t>MacWaste</t>
  </si>
  <si>
    <t>Brannish Road, Downpatrick, Co. Down, BT30 6LL</t>
  </si>
  <si>
    <t>T34117</t>
  </si>
  <si>
    <t>EJC &amp; Son - Hightown Landfill</t>
  </si>
  <si>
    <t xml:space="preserve">128 Hightown Road, Newtownabbey, BT36 7AU </t>
  </si>
  <si>
    <t>T17007</t>
  </si>
  <si>
    <t>Maine Soft Drinks Ltd</t>
  </si>
  <si>
    <t>35 Ballymena Road, Ballymoney, BT53 7EX</t>
  </si>
  <si>
    <t>T25137</t>
  </si>
  <si>
    <t>Malloy Fuels Ltd Launderette</t>
  </si>
  <si>
    <t>8 Ballygawley Road Dungannon BT70 1EL</t>
  </si>
  <si>
    <t>T34134</t>
  </si>
  <si>
    <t>Marlowe Cleaners (Antrim Road)</t>
  </si>
  <si>
    <t>251 Antrim Road Belfast Co.Antrim</t>
  </si>
  <si>
    <t>T34133</t>
  </si>
  <si>
    <t>Marlowe Cleaners (Lisburn Road)</t>
  </si>
  <si>
    <t>132 Upper Lisburn Road Belfast Co. Antrim BT10 0BE</t>
  </si>
  <si>
    <t>T35036</t>
  </si>
  <si>
    <t>Mash Direct</t>
  </si>
  <si>
    <t>Ballyrainey Road, Comber, BT23 5JU</t>
  </si>
  <si>
    <t>TE340228</t>
  </si>
  <si>
    <t>Mater Hospital (BHSCT)</t>
  </si>
  <si>
    <t>47-51 Crumlin Road, Belfast, BT14 6AB</t>
  </si>
  <si>
    <t>5%of inlet volume</t>
  </si>
  <si>
    <t>TE340228A</t>
  </si>
  <si>
    <t>Mater Hospital (BHSCT) Laundry</t>
  </si>
  <si>
    <t>T34118</t>
  </si>
  <si>
    <t>Mauds Ice Cream Ltd</t>
  </si>
  <si>
    <t>6 Sloefield Park, Carrickfergus, BT38 8GR</t>
  </si>
  <si>
    <t>Ice Cream production</t>
  </si>
  <si>
    <t>TE250025</t>
  </si>
  <si>
    <t>Maxies Car Wash</t>
  </si>
  <si>
    <t>49 Keady Road, Armagh, BT60 3NL</t>
  </si>
  <si>
    <t>TE340206</t>
  </si>
  <si>
    <t>Maxol Direct (NI) Ltd</t>
  </si>
  <si>
    <t>48 Trench Road, Mallusk, Newtownbbey, BT36 4TY</t>
  </si>
  <si>
    <t>TE170024</t>
  </si>
  <si>
    <t>Maxol Oil Ltd (NW)</t>
  </si>
  <si>
    <t>5 Coolafinny Road, Eglinton, Co.L/Derry, BT47 3PG</t>
  </si>
  <si>
    <t>T25141</t>
  </si>
  <si>
    <t>Maxwell Properties</t>
  </si>
  <si>
    <t>Old Castle Site Main Street Markethill BT60 1PH</t>
  </si>
  <si>
    <t>T34182</t>
  </si>
  <si>
    <t>MBTV NI Ltd</t>
  </si>
  <si>
    <t>47 Mallusk Road, Newtownabbey, BT36 4PJ</t>
  </si>
  <si>
    <t>TE370039</t>
  </si>
  <si>
    <t>McAvoy Group</t>
  </si>
  <si>
    <t>2 Ferguson Drive, Knockmore Hill Industrial Estate, Lisburn, BT28 2FW</t>
  </si>
  <si>
    <t>T34920</t>
  </si>
  <si>
    <t>McCalls Dry Cleaners</t>
  </si>
  <si>
    <t>39 Glen Road, Belfast, BT5 7LT</t>
  </si>
  <si>
    <t>T45005</t>
  </si>
  <si>
    <t>McColgan's Quality Foods Ltd</t>
  </si>
  <si>
    <t>Dublin Road Industrial Estate, Strabane, BT82 9EA</t>
  </si>
  <si>
    <t>TE130042</t>
  </si>
  <si>
    <t>McConville's Nisa Local</t>
  </si>
  <si>
    <t>107 Mullinahoe Road, Ardboe, Dungannon, BT71 5AX</t>
  </si>
  <si>
    <t>T37051</t>
  </si>
  <si>
    <t>McCulla Ireland Ltd</t>
  </si>
  <si>
    <t>Unit 5, Blaris Industrial Estate, Lisburn, BT27 5QB</t>
  </si>
  <si>
    <t>TE270047</t>
  </si>
  <si>
    <t>McGinn's Car Wash</t>
  </si>
  <si>
    <t>100A Camlough Road, Newry, Co. Down, BT35 7JR</t>
  </si>
  <si>
    <t>T25135</t>
  </si>
  <si>
    <t>McGleenan's Centra</t>
  </si>
  <si>
    <t xml:space="preserve">237 Armagh Road, Keady, BT60 3TW </t>
  </si>
  <si>
    <t xml:space="preserve"> TE130026</t>
  </si>
  <si>
    <t>McKee's Butchers</t>
  </si>
  <si>
    <t>11 Fairhill, Maghera, BT46 5AY</t>
  </si>
  <si>
    <t>Maghera</t>
  </si>
  <si>
    <t>TE340231</t>
  </si>
  <si>
    <t>McKenzies Ltd</t>
  </si>
  <si>
    <t>76-86 Duncrue Street, Belfast, BT3 9AR</t>
  </si>
  <si>
    <t>TE490023</t>
  </si>
  <si>
    <t>McMackin Contracts Vehicle Wash</t>
  </si>
  <si>
    <t>27 St Dympnas Road, Dromore, BT78 3JG</t>
  </si>
  <si>
    <t>Dromore Co Tyrone</t>
  </si>
  <si>
    <t>T15118</t>
  </si>
  <si>
    <t>McQuillan Envirocare Ltd</t>
  </si>
  <si>
    <t>Caulside Road, Newpark Industrial Estate, Antrim, BT41 2DV</t>
  </si>
  <si>
    <t>110 (weekly max 525m3)</t>
  </si>
  <si>
    <t>T17136</t>
  </si>
  <si>
    <t>MEL Environmental Solutions</t>
  </si>
  <si>
    <t>9 Castlehill Place, Ballymoney, BT53 6TW</t>
  </si>
  <si>
    <t>TE340181</t>
  </si>
  <si>
    <t>Mercado Belfast</t>
  </si>
  <si>
    <t>Airport Road West, Belfast, BT3 9ED</t>
  </si>
  <si>
    <t>vehicle wash</t>
  </si>
  <si>
    <t>TE340136</t>
  </si>
  <si>
    <t>Mercedes Benz Used (Isaac Agnew Ltd)</t>
  </si>
  <si>
    <t>19 Boucher Cresent, Belfast, BT12 6HU</t>
  </si>
  <si>
    <t>TE340204</t>
  </si>
  <si>
    <t>Meryvn Stewart Ltd</t>
  </si>
  <si>
    <t>11 Boucher Crescent, Belfast, BT12 6HU</t>
  </si>
  <si>
    <t>TE150039</t>
  </si>
  <si>
    <t>Mid and East Antrim Borough Council</t>
  </si>
  <si>
    <t>Council Depot Victoria Road, Larne, BT40 1RU</t>
  </si>
  <si>
    <t>TE130011</t>
  </si>
  <si>
    <t>Mid Ulster Council. - Greenvale Leisure Centre</t>
  </si>
  <si>
    <t>Greenvale Park, Magherafelt, BT45 6DR</t>
  </si>
  <si>
    <t>TE130030</t>
  </si>
  <si>
    <t>Mid Ulster Hospital</t>
  </si>
  <si>
    <t>59 Hospital Road, Magherafelt, BT45 5EX</t>
  </si>
  <si>
    <t>T35043</t>
  </si>
  <si>
    <t>CB Paper Sacks</t>
  </si>
  <si>
    <t>T35063</t>
  </si>
  <si>
    <t>Unit 43, Dunlop Industrial Units Bangor BT19 7QY</t>
  </si>
  <si>
    <t>TE470011</t>
  </si>
  <si>
    <t>Monaghan Bros</t>
  </si>
  <si>
    <t>4 Main Street, Lisnaskea, Co Fermanagh, BT92 0JB</t>
  </si>
  <si>
    <t>TE470025</t>
  </si>
  <si>
    <t xml:space="preserve">Monaghan Bros </t>
  </si>
  <si>
    <t>3 Nutfield Road, Lisnaskea, Co Fermanagh, BT920FP</t>
  </si>
  <si>
    <t>T34115</t>
  </si>
  <si>
    <t>Montgomery Tank Services</t>
  </si>
  <si>
    <t>607 Antrim Road, Newtownabbey, BT36 4RF</t>
  </si>
  <si>
    <t>T13141</t>
  </si>
  <si>
    <t>Moore's Concrete</t>
  </si>
  <si>
    <t>Woodside Industrial Estate, 41 Woodside Road, Ballymena, BT42 4QH</t>
  </si>
  <si>
    <t>T17119</t>
  </si>
  <si>
    <t>Morelli's Ice Cream</t>
  </si>
  <si>
    <t>Unit 27, Sperrin Business Park, Ballycastle Road, Coleraine, BT52 2DH</t>
  </si>
  <si>
    <t>TE270049</t>
  </si>
  <si>
    <t>Mourne Mountains Brewery</t>
  </si>
  <si>
    <t>Unit 2B Milltown East Industrial Estate, Upper Dromore Road, Warrenpoint BT34 3PN</t>
  </si>
  <si>
    <t>TE130033</t>
  </si>
  <si>
    <t>Moy Park co North Antrim Hatchery</t>
  </si>
  <si>
    <t>7 Woodside Road, Ballymena, BT42 4HX</t>
  </si>
  <si>
    <t>T25120</t>
  </si>
  <si>
    <t>Moy Park Hatchery, Donaghmore</t>
  </si>
  <si>
    <t>28 Main Street, Donaghmore, Co Tyrone, BT70 3EZ</t>
  </si>
  <si>
    <t>Donaghmore</t>
  </si>
  <si>
    <t>T13012</t>
  </si>
  <si>
    <t>Moy Park Ltd - 'Raceview Road'</t>
  </si>
  <si>
    <t>117 Raceview Road, Broughshane, Ballymena, BT42 4HY</t>
  </si>
  <si>
    <t>T23069</t>
  </si>
  <si>
    <t>Moy Park Ltd (Carn Ind Est)</t>
  </si>
  <si>
    <t>11 Carn Drive, Portadown, Craigavon, BT63 5WJ</t>
  </si>
  <si>
    <t>T13002</t>
  </si>
  <si>
    <t>Moy Park Ltd (not on consent Larne Road)</t>
  </si>
  <si>
    <t>170 Larne Road, Ballymena, BT42 3HA</t>
  </si>
  <si>
    <t>T25035</t>
  </si>
  <si>
    <t>Moy Park Ltd Dungannon</t>
  </si>
  <si>
    <t>Killyman Road Dungannon BT71 6LN</t>
  </si>
  <si>
    <t>T23071</t>
  </si>
  <si>
    <t>Moy Park Ltd Seagoe</t>
  </si>
  <si>
    <t>39 Seagoe Industrial Estate, Craigavon, BT63 5QE</t>
  </si>
  <si>
    <t>TE150053</t>
  </si>
  <si>
    <t>Moyle Hospital (NHSCT)</t>
  </si>
  <si>
    <t>Old Glenarm Road, Larne, BT40 1RP</t>
  </si>
  <si>
    <t>TE150053A</t>
  </si>
  <si>
    <t>Moyle Hospital (NHSCT) Laundry</t>
  </si>
  <si>
    <t>5.8% of inlet volume</t>
  </si>
  <si>
    <t>T13142</t>
  </si>
  <si>
    <t>Moyola Precision Engineering Ltd.</t>
  </si>
  <si>
    <t>28 Tamnadeese Road, Castledawson, BT45 8DW</t>
  </si>
  <si>
    <t>T13108</t>
  </si>
  <si>
    <t>Moyola Skip &amp; Recycling Site (Mid Ulster District Council)</t>
  </si>
  <si>
    <t>Moyola Road, Castledawson, Magherafelt, BT45 8BH</t>
  </si>
  <si>
    <t>TE150063</t>
  </si>
  <si>
    <t>Muckamore Abbey Hospital (BHSCT)</t>
  </si>
  <si>
    <t>1 Abbey Road, Antrim, BT41 4SH</t>
  </si>
  <si>
    <t>Not noted on Consent</t>
  </si>
  <si>
    <t>TE150063A</t>
  </si>
  <si>
    <t>Muckamore Abbey Hospital (BHSCT) Laundry</t>
  </si>
  <si>
    <t>T34900</t>
  </si>
  <si>
    <t>Mullaghglass Landfill (White Mountain Quarries)</t>
  </si>
  <si>
    <t>26 Ballycarngannon Road, Temple, Lisburn, BT27 6YA</t>
  </si>
  <si>
    <t>T17108</t>
  </si>
  <si>
    <t>Mullins Ice Cream Ltd</t>
  </si>
  <si>
    <t>1 Craiglea Gardens, Kilrea, BT51 5QZ</t>
  </si>
  <si>
    <t>TE340199</t>
  </si>
  <si>
    <t>Multi Packaging Solutions (Formerly Chesapeake Ltd)</t>
  </si>
  <si>
    <t>1 Enterprise Way, Hightown Industrial Est. Newtownabbey, BT36 4EW</t>
  </si>
  <si>
    <t>TE340115</t>
  </si>
  <si>
    <t>Musgrave Park Hospital (BHSCT)</t>
  </si>
  <si>
    <t>Stockman's Lane, Belfast, BT9 7JB</t>
  </si>
  <si>
    <t>T34092</t>
  </si>
  <si>
    <t>N K Coatings - 12 Michelin Road</t>
  </si>
  <si>
    <t>12 Michelin Road, Mallusk Industrial Estate, Newtownabbey, BT36 8PT</t>
  </si>
  <si>
    <t>T34064</t>
  </si>
  <si>
    <t>N K Coatings - 4 Michelin Road</t>
  </si>
  <si>
    <t>4 Michelin Road, Mallusk Industrial Estate, Newtownabbey, BT36 8PT</t>
  </si>
  <si>
    <t>T27140</t>
  </si>
  <si>
    <t>Narrow Water Service Station</t>
  </si>
  <si>
    <t>58 Newry Road, Warrenpoint BT34 4LD</t>
  </si>
  <si>
    <t>T47041</t>
  </si>
  <si>
    <t>Nelipak Healthcare Packaging</t>
  </si>
  <si>
    <t>1 Acorn Road, Campsie Ind Est Campsie, BT47 3GQ</t>
  </si>
  <si>
    <t>T36050</t>
  </si>
  <si>
    <t xml:space="preserve">Newcastle Centre </t>
  </si>
  <si>
    <t>10-14 Central Promenade, Newcastle, BT33 0AA</t>
  </si>
  <si>
    <t>TE150025</t>
  </si>
  <si>
    <t>Newpark Civic Amenity Site</t>
  </si>
  <si>
    <t xml:space="preserve">Orchard Way, Newpark Ind estate, Antrim, BT41 2RU </t>
  </si>
  <si>
    <t>TE270040</t>
  </si>
  <si>
    <t>Newry Civic Amenity Site</t>
  </si>
  <si>
    <t>Chapel Road, Newry Co. Down, BT34 2QE</t>
  </si>
  <si>
    <t>T27023</t>
  </si>
  <si>
    <t>Newry Cleaners</t>
  </si>
  <si>
    <t>138 High Street Newry BT34 1HH</t>
  </si>
  <si>
    <t>TE270048</t>
  </si>
  <si>
    <t>Newry Leisure Centre</t>
  </si>
  <si>
    <t>Clanrye Avenue, Newry, Co. Down, BT35 6EH</t>
  </si>
  <si>
    <t>TE270013</t>
  </si>
  <si>
    <t>Newry, Mourne &amp; Down District Council (Vehicle Wash)</t>
  </si>
  <si>
    <t>Greenbank Industrial Estate, Newry, Co Down, BT34 2QU</t>
  </si>
  <si>
    <t>TE181010</t>
  </si>
  <si>
    <t>NI Fire Service (Antrim)</t>
  </si>
  <si>
    <t>Castle Street, Antrim, BT41 4JE</t>
  </si>
  <si>
    <t>NI Fire Service (Ballyclare)</t>
  </si>
  <si>
    <t>Ballynure Road, Ballyclare, Co Antrim, BT39 9AG</t>
  </si>
  <si>
    <t>NI Fire Service (Ballymena)</t>
  </si>
  <si>
    <t>22-26 Waveney Road, Ballymena, BT43 5BA</t>
  </si>
  <si>
    <t>TE370048</t>
  </si>
  <si>
    <t>NI Fire Service (Ballynahinch)</t>
  </si>
  <si>
    <t>103 Belfast Road, Ballynahinch, BT24 8EH</t>
  </si>
  <si>
    <t>NI Fire Service (Ballywalter)</t>
  </si>
  <si>
    <t>1 Stump Road, Ballywalter, BTBT22 2NT</t>
  </si>
  <si>
    <t>Ballywalter</t>
  </si>
  <si>
    <t>NI Fire Service (Banbridge)</t>
  </si>
  <si>
    <t>Victoria Street, Banbridge, BT32 3DH</t>
  </si>
  <si>
    <t>NI Fire Service (Bangor)</t>
  </si>
  <si>
    <t>92 Newtownards Road, Bangor, BT19 1SZ</t>
  </si>
  <si>
    <t>NI Fire Service (Belleek)</t>
  </si>
  <si>
    <t>9A Cliff Road, Belleek, BT93 3FL</t>
  </si>
  <si>
    <t>Belleek</t>
  </si>
  <si>
    <t>NI Fire Service (Cadogan)</t>
  </si>
  <si>
    <t>320 Lisburn Road, Belfast, BT9 6GH</t>
  </si>
  <si>
    <t>NI Fire Service (Carrickfergus)</t>
  </si>
  <si>
    <t>Station Road, Eden, BT38 7NN</t>
  </si>
  <si>
    <t>NI Fire Service (Castlederg)</t>
  </si>
  <si>
    <t>Lower Strabane Road, Castlederg, BT81 7AZ</t>
  </si>
  <si>
    <t>Castlederg</t>
  </si>
  <si>
    <t>NI Fire Service (Central)</t>
  </si>
  <si>
    <t>6 Bankmore Street, Belfast, BT7 1AQ</t>
  </si>
  <si>
    <t>NI Fire Service (Comber)</t>
  </si>
  <si>
    <t>Glen Link, Comber, BT23 5UA</t>
  </si>
  <si>
    <t>NI Fire Service (Cookstown)</t>
  </si>
  <si>
    <t>9 Chapel Street, Cookstown, BT80 8QB</t>
  </si>
  <si>
    <t>NI Fire Service (Crescent Link)</t>
  </si>
  <si>
    <t>10 Cresent Link, Londonderry, BT47 1FR</t>
  </si>
  <si>
    <t>NI Fire Service (Crossmaglen)</t>
  </si>
  <si>
    <t>11 Blaney Road, Crossmaglen, BT35 9JJ</t>
  </si>
  <si>
    <t>Crossmaglen</t>
  </si>
  <si>
    <t>NI Fire Service (Crumlin)</t>
  </si>
  <si>
    <t>14 Mill Road, Crumlin, BT29 4XL</t>
  </si>
  <si>
    <t>NI Fire Service (Cushendall)</t>
  </si>
  <si>
    <t>41 Coast Road, Cushendall, BT44 0RX</t>
  </si>
  <si>
    <t>NI Fire Service (Donaghadee)</t>
  </si>
  <si>
    <t>Union Street, Donaghadee, BT21 0DE</t>
  </si>
  <si>
    <t>NI Fire Service (Downpatrick)</t>
  </si>
  <si>
    <t>19 Church Street, Doownpatrick, BT30 6FH</t>
  </si>
  <si>
    <t>NI Fire Service (Dromore Co. Down)</t>
  </si>
  <si>
    <t>Mossvale Road, Dromore, BT25 1DG</t>
  </si>
  <si>
    <t>NI Fire Service (Dungiven)</t>
  </si>
  <si>
    <t>Ballyquin Road, Dungiven, BT47 4NQ</t>
  </si>
  <si>
    <t>NI Fire Service (Enniskillen)</t>
  </si>
  <si>
    <t>2-4 Tempo Road, Enniskillen, BT74 6HR</t>
  </si>
  <si>
    <t>NI Fire Service (FRSTC)</t>
  </si>
  <si>
    <t>Boucher Road, Belfst, BT12 6HU</t>
  </si>
  <si>
    <t>NI Fire Service (Glengormley)</t>
  </si>
  <si>
    <t>165 Church Street, Glengormley, BT36 6HH</t>
  </si>
  <si>
    <t>NI Fire Service (Irvinestown)</t>
  </si>
  <si>
    <t>Pound Street, Irvinestown, BT94 1HE</t>
  </si>
  <si>
    <t>NI Fire Service (Kilrea)</t>
  </si>
  <si>
    <t>24-26 Church Street, Kilrea, BT51 5QU</t>
  </si>
  <si>
    <t>NI Fire Service (Knock)</t>
  </si>
  <si>
    <t>210 Upper Newtownards Road, Belfast, BT4 3ET</t>
  </si>
  <si>
    <t>NI Fire Service (Limavady)</t>
  </si>
  <si>
    <t>Greystone Road, Limavady, BT49 0ND</t>
  </si>
  <si>
    <t>NI Fire Service (Lisburn)</t>
  </si>
  <si>
    <t>1 Seymour Street, Lisburn, Co. Antrim, BT27 4SX</t>
  </si>
  <si>
    <t>NI Fire Service (Lisnaskea)</t>
  </si>
  <si>
    <t>231 Main Street, Lisnaskea, BT92 0JH</t>
  </si>
  <si>
    <t>TE370050</t>
  </si>
  <si>
    <t>NI Fire Service (Lurgan)</t>
  </si>
  <si>
    <t>Alexandra Crescent, Lurgan, BT66 6BB</t>
  </si>
  <si>
    <t>TE130050</t>
  </si>
  <si>
    <t>NI Fire Service (Maghera)</t>
  </si>
  <si>
    <t>Fallaghgloon Hall, Glen Road, Maghera, BT46 5JN</t>
  </si>
  <si>
    <t>NI Fire Service (Newry)</t>
  </si>
  <si>
    <t>Upper Edward Street, Newry, BT35 6AX</t>
  </si>
  <si>
    <t>NI Fire Service (Newtownards)</t>
  </si>
  <si>
    <t>Portaferry Road, Newtownards, BT23 3NN</t>
  </si>
  <si>
    <t>NI Fire Service (Newtownhamilton)</t>
  </si>
  <si>
    <t>Markethill Street, Newtownhamilton, BT35 0BE</t>
  </si>
  <si>
    <t>Newtownhamilton</t>
  </si>
  <si>
    <t>NI Fire Service (Northland)</t>
  </si>
  <si>
    <t>6 Northland Road, Londonderry, BT48 7HU</t>
  </si>
  <si>
    <t>NI Fire Service (Portaferry)</t>
  </si>
  <si>
    <t>2 Ballyphillip Road, Portaferry, BT22 1RB</t>
  </si>
  <si>
    <t>Portaferry</t>
  </si>
  <si>
    <t>NI Fire Service (Rathfriland)</t>
  </si>
  <si>
    <t>76 Newry Street, Rathfriland, BT34 5PZ</t>
  </si>
  <si>
    <t>Rathfriland</t>
  </si>
  <si>
    <t>NI Fire Service (Springfield)</t>
  </si>
  <si>
    <t>628-630 Springfield Road, Belfast, BT12 7AX</t>
  </si>
  <si>
    <t>NI Fire Service (Strabane)</t>
  </si>
  <si>
    <t>Railway Road, Strabane, BT82 8EQ</t>
  </si>
  <si>
    <t>NI Fire Service (Warrenpoint)</t>
  </si>
  <si>
    <t>Meeting Street, Warrenpoint, BT34 3LF</t>
  </si>
  <si>
    <t>NI Fire Service (Westland)</t>
  </si>
  <si>
    <t>4 Cavehill Road, Belfast, BT14 6TB</t>
  </si>
  <si>
    <t>NI Fire Service (Whitehead)</t>
  </si>
  <si>
    <t>Marine Avenue, Whitehead, BT38 9QW</t>
  </si>
  <si>
    <t>Ballystruder</t>
  </si>
  <si>
    <t>NI Fire Service (Whitla)</t>
  </si>
  <si>
    <t>63-67 Whitla Street, Belfast, BT15 1JP</t>
  </si>
  <si>
    <t>NI Fire Service( Portrush)</t>
  </si>
  <si>
    <t>123 Eglington Street, Portrush, BT56 8DZ</t>
  </si>
  <si>
    <t>NI Fire Service( Rathlin Island)</t>
  </si>
  <si>
    <t>16 Church Quarter, Rathlin Island, BT54 6RT</t>
  </si>
  <si>
    <t>Rathlin Island</t>
  </si>
  <si>
    <t>NI Fire Service(Larne)</t>
  </si>
  <si>
    <t>4 Agnew Street, Larne, BT40 1RF</t>
  </si>
  <si>
    <t>NI Fire Service(Magherafelt)</t>
  </si>
  <si>
    <t>12 Fair Hill Road, Magherafelt, BT45 6BL</t>
  </si>
  <si>
    <t>NI Fire Service(Newcastle)</t>
  </si>
  <si>
    <t>25 Valentia Place, Newcastle, BT33 0EH</t>
  </si>
  <si>
    <t>NI Fire Service(Newtownstewart)</t>
  </si>
  <si>
    <t>Baronscourt Road, Newtownstewart, BT78 4EZ</t>
  </si>
  <si>
    <t>Newtownstewart</t>
  </si>
  <si>
    <t>T43011</t>
  </si>
  <si>
    <t xml:space="preserve">Niche Drinks Company </t>
  </si>
  <si>
    <t>10 Rossdowney Road, Derry, BT47 6NS</t>
  </si>
  <si>
    <t>TE430007</t>
  </si>
  <si>
    <t>Nicholl Fuel Oils</t>
  </si>
  <si>
    <t>176 Clooney Road Greysteel BT47 3DY</t>
  </si>
  <si>
    <t>Greysteel</t>
  </si>
  <si>
    <t>TE430062</t>
  </si>
  <si>
    <t>Ballyquin Road, Limavady, Derry, BT49 9EY</t>
  </si>
  <si>
    <t>TE340133</t>
  </si>
  <si>
    <t>Nicholl Fuel Oils Ltd</t>
  </si>
  <si>
    <t>5 Airport Road, Belfast, BT3 9EU</t>
  </si>
  <si>
    <t>T17118</t>
  </si>
  <si>
    <t>Nicobrand</t>
  </si>
  <si>
    <t>189 Castleroe Road, Coleraine, BT51 3RP</t>
  </si>
  <si>
    <t>27m³ per day and 60m³ per any 7 day period</t>
  </si>
  <si>
    <t>TE430050</t>
  </si>
  <si>
    <t>Nigel Whann-Accident &amp; Repair Centre Ltd</t>
  </si>
  <si>
    <t>Unit 8, Pennybridge Industrial Estate, Larne Rd, Ballymena, BT42 3HB</t>
  </si>
  <si>
    <t>T13113</t>
  </si>
  <si>
    <t>Norbev</t>
  </si>
  <si>
    <t>100 Railway Street, Ballymena, BT42 2AF</t>
  </si>
  <si>
    <t>T27122</t>
  </si>
  <si>
    <t>Norbrook Laboratories Ltd Armagh Road</t>
  </si>
  <si>
    <t>105 Armagh Road, Newry, Co Down, BT35 6PU</t>
  </si>
  <si>
    <t>T27052</t>
  </si>
  <si>
    <t>Norbrook Laboratories Ltd Station Works</t>
  </si>
  <si>
    <t>Station Works, Newry, Co Down, BT35 6JP</t>
  </si>
  <si>
    <t>TE430038</t>
  </si>
  <si>
    <t xml:space="preserve">North West Independent Hospital </t>
  </si>
  <si>
    <t>Churchill House, Main Street, Ballykelly, BT49 9HS</t>
  </si>
  <si>
    <t>Ballykelly</t>
  </si>
  <si>
    <t>TE430038A</t>
  </si>
  <si>
    <t>North West Independent Hospital Laundry</t>
  </si>
  <si>
    <t>TE430053</t>
  </si>
  <si>
    <t>North West Regional Sports Complex (Derry City Council)</t>
  </si>
  <si>
    <t>St Columbs Park, Limavday Road, Derry, BT47 6JY</t>
  </si>
  <si>
    <t>TE430057</t>
  </si>
  <si>
    <t>Northbound Brewery</t>
  </si>
  <si>
    <t>Unit 1C McLean Road, Campsie, BT47 3PF</t>
  </si>
  <si>
    <t>T43077</t>
  </si>
  <si>
    <t>Northern Ireland Environment Agency (City Waste - not on consent)</t>
  </si>
  <si>
    <t xml:space="preserve">NIEA, City Industrial Waste, 70 Moybuoy Road, Campsie, BT47 3JQ </t>
  </si>
  <si>
    <r>
      <t>30m</t>
    </r>
    <r>
      <rPr>
        <sz val="10"/>
        <rFont val="Calibri"/>
        <family val="2"/>
      </rPr>
      <t>³ per day and 120m</t>
    </r>
    <r>
      <rPr>
        <sz val="9"/>
        <rFont val="Calibri"/>
        <family val="2"/>
      </rPr>
      <t>³ per any 7 day period</t>
    </r>
  </si>
  <si>
    <t>T34150</t>
  </si>
  <si>
    <t>Northern Ireland Railways</t>
  </si>
  <si>
    <t>Adelaide P'Way Yard Train Wash, Falcon Road, Belfast BT12 9PU</t>
  </si>
  <si>
    <t>T34151</t>
  </si>
  <si>
    <t>Adelaide Maintenance Yard, Falcon Road, Belfast, BT12 9PU</t>
  </si>
  <si>
    <t>TE340219</t>
  </si>
  <si>
    <t>Northgate Vehicle Hire</t>
  </si>
  <si>
    <t>27 Mallusk Road, Newtownabbey, BT36 4PP</t>
  </si>
  <si>
    <t>T25062</t>
  </si>
  <si>
    <t>NWP</t>
  </si>
  <si>
    <t>55A Cargaclogher Road, Keady, Armagh, BT60 3RA</t>
  </si>
  <si>
    <t>TE340269</t>
  </si>
  <si>
    <t>6 Orchard Way, Newpark Industrial Estate, Antrim, BT41 2RU</t>
  </si>
  <si>
    <t>TE350057</t>
  </si>
  <si>
    <t>Oceanis at Marine Court Hotel</t>
  </si>
  <si>
    <t>18-20 Quay Street, Bangor, BT20 5ED</t>
  </si>
  <si>
    <t>TE340194</t>
  </si>
  <si>
    <t>Olympia Leisure Centre</t>
  </si>
  <si>
    <t>Boucher Road, Belfast, BT12 6HR</t>
  </si>
  <si>
    <t>T25070</t>
  </si>
  <si>
    <t>Olympic Dry Cleaners</t>
  </si>
  <si>
    <t>37 Irish Street, Dungannon, BT70 1DB</t>
  </si>
  <si>
    <t>T25131</t>
  </si>
  <si>
    <t>37 Scotch Street, Dungannon, BT70 1BD</t>
  </si>
  <si>
    <t>T45006</t>
  </si>
  <si>
    <t>Omagh D.C. Dump Leachate</t>
  </si>
  <si>
    <t>Mullaghmore Landfill, Glencam Road, Omagh, BT79 7BL</t>
  </si>
  <si>
    <t>TE490008</t>
  </si>
  <si>
    <t>Omagh D.C. Works Depot Civic Amenity Site</t>
  </si>
  <si>
    <t>Unit 2 Gortrush Ind Estate, Omagh, BT78 5AJ</t>
  </si>
  <si>
    <t>Civic Amenity Site - Surface runoff</t>
  </si>
  <si>
    <t>TE490007</t>
  </si>
  <si>
    <t>Omagh D.C. Works Depot Vehicle Wash</t>
  </si>
  <si>
    <t>TE490009</t>
  </si>
  <si>
    <t>Omagh Leisure Centre</t>
  </si>
  <si>
    <t xml:space="preserve">3 Old Mountfield Road, Omagh, BT79 7EG </t>
  </si>
  <si>
    <t>50 (ONCE/WEEK)</t>
  </si>
  <si>
    <t>T45014</t>
  </si>
  <si>
    <t>Omagh Livestock Market</t>
  </si>
  <si>
    <t>5 Gillygooley Road, Omagh, Co Tyrone, BT78 5PN</t>
  </si>
  <si>
    <t>T45058</t>
  </si>
  <si>
    <t>O'Neill's Irish International Sports Co Ltd</t>
  </si>
  <si>
    <t>Unit 1, Dublin Road Industrial Estate, Strabane, BT82 9EA</t>
  </si>
  <si>
    <t>T25038</t>
  </si>
  <si>
    <t>Orchard Leisure Centre - Armagh</t>
  </si>
  <si>
    <t xml:space="preserve">37-39 Folly Lane, Armagh, BT60 1AT </t>
  </si>
  <si>
    <t>T13118</t>
  </si>
  <si>
    <t>P H S Treadsmart</t>
  </si>
  <si>
    <t>11 - 17 Paradise Avenue, Ballymena, BT42 3AE</t>
  </si>
  <si>
    <t>T23125</t>
  </si>
  <si>
    <t>P McCann &amp; Sons</t>
  </si>
  <si>
    <t xml:space="preserve">9 Diviny Drive, Portadown, BT63 5WE </t>
  </si>
  <si>
    <t>T45067</t>
  </si>
  <si>
    <t>P. Mulrine and Sons Sales (UK Ltd.)</t>
  </si>
  <si>
    <t>11 Mill Avenue, Sion Mills, County Tyrone, BT82 9HE</t>
  </si>
  <si>
    <t>Sion Mills</t>
  </si>
  <si>
    <t>TE350068</t>
  </si>
  <si>
    <t>P.F.Howell Ltd. T/A Howell Accident Repair Centre</t>
  </si>
  <si>
    <t>8 Balloo Crescent, Bangor, BT19 7WP</t>
  </si>
  <si>
    <t>TE340290</t>
  </si>
  <si>
    <t>Palace Barracks (MOD)</t>
  </si>
  <si>
    <t>MOD Palace Barracks, Holywood, Co. Down BT18 9RA</t>
  </si>
  <si>
    <t>Swimming Pool and Vehicle Wash</t>
  </si>
  <si>
    <t>T23158</t>
  </si>
  <si>
    <t>Pat O'Donnell &amp; Co</t>
  </si>
  <si>
    <t>29a Seagoe Industrial Area, Portadown BT63 5QE</t>
  </si>
  <si>
    <t>TE370045</t>
  </si>
  <si>
    <t>Patterson Outdoor Cleaning Solutions</t>
  </si>
  <si>
    <t>11 Ballinderry Road, Lisburn, BT28 2SA</t>
  </si>
  <si>
    <t>T35056</t>
  </si>
  <si>
    <t>Pattons Bakery Ltd</t>
  </si>
  <si>
    <t>Units 1-3 Kiltonga Industrial Estate, Newtownards, BT23 4TJ</t>
  </si>
  <si>
    <t>T37046</t>
  </si>
  <si>
    <t>PECCS Group (NIPS Maghaberry Prison)</t>
  </si>
  <si>
    <t>Old Road, Ballinderry Upper, Lisburn, BT28 2PT</t>
  </si>
  <si>
    <t>Maghaberry</t>
  </si>
  <si>
    <t>T37055</t>
  </si>
  <si>
    <t>Petros Car Wash</t>
  </si>
  <si>
    <t>47 Moira Road Lisburn BT28 1RP</t>
  </si>
  <si>
    <t>TE340266</t>
  </si>
  <si>
    <t>Phillips (Lisburn) Ltd</t>
  </si>
  <si>
    <t>58 Saintfield Road, Lisburn, BT27 5BE</t>
  </si>
  <si>
    <t>TE350016</t>
  </si>
  <si>
    <t>Phoenix Healthcare</t>
  </si>
  <si>
    <t>Lansdowne Road,Newtownards, BT23 4NT</t>
  </si>
  <si>
    <t>T47054</t>
  </si>
  <si>
    <t>Pilgrim's Food Masters UK</t>
  </si>
  <si>
    <t>Unit 2, Carran Business Park, Enniskillen, Co Fermanagh, BT74 4RZ</t>
  </si>
  <si>
    <t>TE250013</t>
  </si>
  <si>
    <t>Pinkertons</t>
  </si>
  <si>
    <t>7 Magheraville Road, Armagh, BT60 3PR</t>
  </si>
  <si>
    <t>T25047</t>
  </si>
  <si>
    <t>Pokertree Brewing Company Ltd</t>
  </si>
  <si>
    <t>357B Drumnakilly Road, Carrickmore, Co.Tyrone, BT79 9JY</t>
  </si>
  <si>
    <t>TE150077</t>
  </si>
  <si>
    <t>Pollock Lifts</t>
  </si>
  <si>
    <t>14D Kilroot Business Park, Carrickfergus, BT38 7PR</t>
  </si>
  <si>
    <t>TE370047</t>
  </si>
  <si>
    <t>Portakabin Ltd</t>
  </si>
  <si>
    <t>Derriaghy Business Park, Dunmurry, BT17 9HU</t>
  </si>
  <si>
    <t>T17125</t>
  </si>
  <si>
    <t>Portstewart Laundry</t>
  </si>
  <si>
    <t>3a The Promenade Portstewart Co. Antrim BT55 7AD</t>
  </si>
  <si>
    <t>T34148</t>
  </si>
  <si>
    <t>Precision Analysis Ltd</t>
  </si>
  <si>
    <t>TE430070</t>
  </si>
  <si>
    <t>Prehen Valeting Centre</t>
  </si>
  <si>
    <t>8 Prehen Road, Londonderry BT47 2NS</t>
  </si>
  <si>
    <t>TE360053</t>
  </si>
  <si>
    <t>Premier Poultry</t>
  </si>
  <si>
    <t>9 Cloonagh Road, Downpatrick, BT30 6LS</t>
  </si>
  <si>
    <t>T36047</t>
  </si>
  <si>
    <t>Press Express</t>
  </si>
  <si>
    <t>26 Newry Street, Kilkeel, BT34 4QF</t>
  </si>
  <si>
    <t>T37039</t>
  </si>
  <si>
    <t>Presto Dry Cleaners</t>
  </si>
  <si>
    <t>18 Smithfield Square Lisburn Co. Antrim BT28 1TH</t>
  </si>
  <si>
    <t>T35049</t>
  </si>
  <si>
    <t>Primacy Meats Ltd</t>
  </si>
  <si>
    <t>26b Primacy Road, Bangor BT197PQ</t>
  </si>
  <si>
    <t>T23121</t>
  </si>
  <si>
    <t>Prime Stock Meats</t>
  </si>
  <si>
    <t>Unit 20 Annesborough Ind Est Lurgan BT67 9JD</t>
  </si>
  <si>
    <t>T47048</t>
  </si>
  <si>
    <t>Prior Brothers</t>
  </si>
  <si>
    <t>Farranasculloge Lisnaskea Co Fermanagh BT92 0AW</t>
  </si>
  <si>
    <t>T34911</t>
  </si>
  <si>
    <t>Pure Dry Cleaners</t>
  </si>
  <si>
    <t>383 Ormeau Road, Belfast BT7 3JG</t>
  </si>
  <si>
    <t>T34177</t>
  </si>
  <si>
    <t>Qualitrol</t>
  </si>
  <si>
    <t>15 Wildflower Way, Belfast, BT12 6TA</t>
  </si>
  <si>
    <t>TE340235</t>
  </si>
  <si>
    <t>Queen's University (QUB) - Medical Biology Centre (MBC) Lab</t>
  </si>
  <si>
    <t>97 Lisburn Road, Belfast, BT9 7BL</t>
  </si>
  <si>
    <t>T25125</t>
  </si>
  <si>
    <t>R.Thompson &amp; Son (Armagh) Ltd.</t>
  </si>
  <si>
    <t>58a Hamiltonsbawn Rd, Armagh BT60 1HW</t>
  </si>
  <si>
    <t>T23142</t>
  </si>
  <si>
    <t>Radius Systems</t>
  </si>
  <si>
    <t>Halfpenny Valley Industrial Estate, Lurgan, Co Armagh</t>
  </si>
  <si>
    <t>TE150030</t>
  </si>
  <si>
    <t>RAF Aldergrove Vehicle Wash 1</t>
  </si>
  <si>
    <t>Aldergrove Airport, Antrim, BFPO 808</t>
  </si>
  <si>
    <t>TE150055</t>
  </si>
  <si>
    <t>RAF Aldergrove Vehicle Wash 2</t>
  </si>
  <si>
    <t>TE150070</t>
  </si>
  <si>
    <t>RAF Aldergrove Vehicle Wash 3</t>
  </si>
  <si>
    <t>TE150045</t>
  </si>
  <si>
    <t>RAF Photographic</t>
  </si>
  <si>
    <t>Photo Lab</t>
  </si>
  <si>
    <t>T34139</t>
  </si>
  <si>
    <t>Randox Laboratories (Holywood)</t>
  </si>
  <si>
    <t xml:space="preserve">2 Redburn Square, Holywood, BT18 9HZ
Holywood
Co Down
BT18 9HZ
</t>
  </si>
  <si>
    <t>Medical Diagnostics</t>
  </si>
  <si>
    <t>T15119</t>
  </si>
  <si>
    <t>Randox Laboratories (Science Park)</t>
  </si>
  <si>
    <t>Massereene, Randalstown Road, Antrim, BT41 4LH</t>
  </si>
  <si>
    <t>T15120</t>
  </si>
  <si>
    <t>Randox Laboratories (Tankering)</t>
  </si>
  <si>
    <t>55 Diamond Road, Crumlin, BT29 4QY</t>
  </si>
  <si>
    <t>T23150</t>
  </si>
  <si>
    <t>Recon Waste Management Ltd</t>
  </si>
  <si>
    <t>9 Derrinraw Road, Portadown, BT62 1UX</t>
  </si>
  <si>
    <t>T34155</t>
  </si>
  <si>
    <t>ReefLIVE Belfast</t>
  </si>
  <si>
    <t>Queens Road, Titanic Quarter, Belfast BT3 9DT</t>
  </si>
  <si>
    <t>Pubic Aquarium</t>
  </si>
  <si>
    <t>T23081</t>
  </si>
  <si>
    <t>Regal Processors</t>
  </si>
  <si>
    <t>2 Silverwood Ind Estate, Lurgan BT66 6LN</t>
  </si>
  <si>
    <t>T35028</t>
  </si>
  <si>
    <t>Regency Carpets Manufacturing Ltd</t>
  </si>
  <si>
    <t>9 Balloo Avenue, Bangor, BT19 7QT</t>
  </si>
  <si>
    <t>TE340294</t>
  </si>
  <si>
    <t>Rentokill Initial Hygiene Ltd (Cannon Hygiene)</t>
  </si>
  <si>
    <t>Units 5-7 Abbey Enterprise Park, Mill Road, Newtownabbey, BT36 7BA</t>
  </si>
  <si>
    <t>T34505</t>
  </si>
  <si>
    <t>Riada NI Ltd</t>
  </si>
  <si>
    <t>9-11 Riada Close, Belfast BT4 1EH</t>
  </si>
  <si>
    <t>T23147</t>
  </si>
  <si>
    <t>River Ridge Recycling</t>
  </si>
  <si>
    <t>91 Moy Road, Portadown, BT62 1QW</t>
  </si>
  <si>
    <t>TE450018</t>
  </si>
  <si>
    <t>Riversdale Leisure Centre - Strabane District Council</t>
  </si>
  <si>
    <t>Lisnafin Park, Strabane, BT82 9DQ</t>
  </si>
  <si>
    <t>T34121</t>
  </si>
  <si>
    <t>RLC (UK) Ltd</t>
  </si>
  <si>
    <t>Unit 1 Global Point Avenue, Newtownabbey, BT36 5TB</t>
  </si>
  <si>
    <t>manufacturing</t>
  </si>
  <si>
    <t>TE170027</t>
  </si>
  <si>
    <t>RNLI Ballymoney</t>
  </si>
  <si>
    <t>10a Riada Avenue, Ballymoney, BT53 7LH</t>
  </si>
  <si>
    <t>TE250024</t>
  </si>
  <si>
    <t>Roadside Motors (Armagh) Ltd</t>
  </si>
  <si>
    <t>22 Markethill Road, Armagh, BT60 1NP</t>
  </si>
  <si>
    <t>TE230043</t>
  </si>
  <si>
    <t>Roadside Motors (Lurgan) Ltd</t>
  </si>
  <si>
    <t>71 Belfast Road, Lurgan, BT66 7JP</t>
  </si>
  <si>
    <t>TE230045</t>
  </si>
  <si>
    <t>Roadside Motors (Seagoe) Ltd</t>
  </si>
  <si>
    <t>30 Seagoe Industrial Estate, Portadown, BT60 1NP</t>
  </si>
  <si>
    <t>TE170015</t>
  </si>
  <si>
    <t>Robinson Hospital</t>
  </si>
  <si>
    <t>23 Newel Road, Ballymoney, BT53 6HB</t>
  </si>
  <si>
    <t>T34122</t>
  </si>
  <si>
    <t>Robipak</t>
  </si>
  <si>
    <t>12A Michelin Road, Hydepark Industrial Park, Newtownabbey, Bt36 4PT</t>
  </si>
  <si>
    <t>TE430063</t>
  </si>
  <si>
    <t>Rockstar Logistics Ltd</t>
  </si>
  <si>
    <t>31-33 Garvagh Road, Swatragh, BT46 5QE</t>
  </si>
  <si>
    <t>TE170025</t>
  </si>
  <si>
    <t>Roe Park Resort</t>
  </si>
  <si>
    <t>Roe Park, Ballykelly Road, Limavady, Londonderry, BT49 9LB</t>
  </si>
  <si>
    <t>T36015</t>
  </si>
  <si>
    <t>Rooney Seafoods</t>
  </si>
  <si>
    <t>TE170012</t>
  </si>
  <si>
    <t>Route Complex (NHSCT) - Laundry</t>
  </si>
  <si>
    <t>8E Coleraine Road, Ballymoney, BT53 6BP</t>
  </si>
  <si>
    <t>T23153</t>
  </si>
  <si>
    <t>Royal Mail Craigavon</t>
  </si>
  <si>
    <t>2 Balteagh Road, Craigavon, BT64 1HB</t>
  </si>
  <si>
    <t>TE490019</t>
  </si>
  <si>
    <t>Royal Mail Depot Omagh</t>
  </si>
  <si>
    <t>7 High Street, Omagh, BT78 1AA</t>
  </si>
  <si>
    <t>TE270024</t>
  </si>
  <si>
    <t>Royal Mail Enniskillen Delivery Office</t>
  </si>
  <si>
    <t>Old Tempo Road, Enniskillen, BT74 4BA</t>
  </si>
  <si>
    <t>T27145</t>
  </si>
  <si>
    <t>Royal Mail Newry Delivery Office</t>
  </si>
  <si>
    <t>1 Clanrye Avenue, Newry, BT35 6AZ</t>
  </si>
  <si>
    <t>TE340212</t>
  </si>
  <si>
    <t>Royal Mail Vehicle Wash - Mallusk</t>
  </si>
  <si>
    <t>NI Mail Centre, Enterprise Way, Mallusk, BT36 4HQ</t>
  </si>
  <si>
    <t>TE150076</t>
  </si>
  <si>
    <t xml:space="preserve">Royal Mail Vehicle Wash - Westbank Way </t>
  </si>
  <si>
    <t>2 Westbank Way, Belfast, BT3 9PF</t>
  </si>
  <si>
    <t>T13128</t>
  </si>
  <si>
    <t>Royale Dry Cleaners</t>
  </si>
  <si>
    <t>14 Linenhall Street Ballymena BT43 5AL</t>
  </si>
  <si>
    <t>T34068</t>
  </si>
  <si>
    <t>Ryobi Aluminium Castings  UK Ltd</t>
  </si>
  <si>
    <t>5 Meadowbank Road, Carrickfergus, BT38 8YF</t>
  </si>
  <si>
    <t>T36016</t>
  </si>
  <si>
    <t>S &amp; P Milligan (Ardglass Sea Products)</t>
  </si>
  <si>
    <t>20 Downpatrick Road, Ardglass, BT30 7SF</t>
  </si>
  <si>
    <t>TE250031</t>
  </si>
  <si>
    <t>S. Wright Vehicle Wash</t>
  </si>
  <si>
    <t>218 Brackaville Road, Newmills, Dungannon, BT71 4EJ</t>
  </si>
  <si>
    <t>Newmills</t>
  </si>
  <si>
    <t>T27066</t>
  </si>
  <si>
    <t>Saica Packaging Ltd</t>
  </si>
  <si>
    <t>22 Newry Road, Warrenpoint, Co Down, BT34 3LB</t>
  </si>
  <si>
    <t>TE340202</t>
  </si>
  <si>
    <t>Sainsbury's PFS-Car Wash</t>
  </si>
  <si>
    <t>Unit 28, Kennedy Centre, Falls Road, Belfast, BT11 9AE</t>
  </si>
  <si>
    <t>TE340233</t>
  </si>
  <si>
    <t>Unit 14A, Forestside Shopping Centre, Upper Galwally Road, Belfast, BT8 4FX</t>
  </si>
  <si>
    <t>Sainsbury'S Supermarket Petrol Station Car Wash, Dungannon</t>
  </si>
  <si>
    <t>Oaks Road, Dungannon, BT71 6DT</t>
  </si>
  <si>
    <t>TE340201</t>
  </si>
  <si>
    <t>Sangers</t>
  </si>
  <si>
    <t>Marshalls Road, Belfast, BT5 6SR</t>
  </si>
  <si>
    <t>TE150074</t>
  </si>
  <si>
    <t>Schrader Electronics</t>
  </si>
  <si>
    <t>2 Meadowbank Way, Carrickfergus, BT38 8YS</t>
  </si>
  <si>
    <t>T47040</t>
  </si>
  <si>
    <t>Scotts Bakery</t>
  </si>
  <si>
    <t>169 Ballagh Road, Fivemiletown, Co Tyrone, BT75 0QP</t>
  </si>
  <si>
    <t>T43020</t>
  </si>
  <si>
    <t>Seagate Technology (Ireland) Springtown STST 1</t>
  </si>
  <si>
    <t>1Disc Drive, Springtown Ind.Est. Springtown Road, Derry, BT48 0BF</t>
  </si>
  <si>
    <t>T43020A</t>
  </si>
  <si>
    <t>Seagate Technology (Ireland) Springtown STST 1A</t>
  </si>
  <si>
    <t>*</t>
  </si>
  <si>
    <t>T43057</t>
  </si>
  <si>
    <t>Seagate Technology (Ireland) Springtown STST 2</t>
  </si>
  <si>
    <t>T36051</t>
  </si>
  <si>
    <t>SeaSource (Kilkeel Fish Selling Co.)</t>
  </si>
  <si>
    <t>13 The Harbour, Kilkeel, BT34 4AX</t>
  </si>
  <si>
    <t>T36025</t>
  </si>
  <si>
    <t xml:space="preserve">Seasource (Whitby Seafoods) </t>
  </si>
  <si>
    <t>11 The Harbour, Kilkeel, BT34 4AX</t>
  </si>
  <si>
    <t>TE130007</t>
  </si>
  <si>
    <t>Seven Towers Leisure Centre (Ballymena Borough Council)</t>
  </si>
  <si>
    <t>9 Trostan Avenue, Ballymena, BT43 7BC</t>
  </si>
  <si>
    <t>T34163</t>
  </si>
  <si>
    <t>Shankill Leisure Centre</t>
  </si>
  <si>
    <t>100 Shankill Road, Belfast, BT13 2BD</t>
  </si>
  <si>
    <t>T34078</t>
  </si>
  <si>
    <t>Short Brothers - Newtownabbey</t>
  </si>
  <si>
    <t>62-64 Church Road, Newtownabbey, Co Antrim, BT37 9HQ</t>
  </si>
  <si>
    <t>T34110</t>
  </si>
  <si>
    <t>Short Brothers PLC  - Centre 04</t>
  </si>
  <si>
    <t>Airport Factory, Airport Road, Queen's Island, Belfast, BT3 9DZ</t>
  </si>
  <si>
    <t>T34109</t>
  </si>
  <si>
    <t>Short Brothers PLC  - Centre 97</t>
  </si>
  <si>
    <t>Main Factory, Airport Road, Queen's Island, Belfast, BT3 9DZ</t>
  </si>
  <si>
    <t>T34161</t>
  </si>
  <si>
    <t>Short Brothers PLC  - Monkstown</t>
  </si>
  <si>
    <t>Monkstown Industrial Estate, Newtonabbey, BT36 6XA</t>
  </si>
  <si>
    <t>T34157</t>
  </si>
  <si>
    <t>Short Brothers PLC  (Boilerhouse blow-down)</t>
  </si>
  <si>
    <t>Boiler blow down</t>
  </si>
  <si>
    <t>T34156</t>
  </si>
  <si>
    <t>Short Brothers PLC  (Coolant Recycling)</t>
  </si>
  <si>
    <t>T37024</t>
  </si>
  <si>
    <t>Short Brothers PLC - Dunmurry</t>
  </si>
  <si>
    <t>Dunmurry Industrial Estate, The Cutts, Dunmurry, BT17 9DH</t>
  </si>
  <si>
    <t>T35012</t>
  </si>
  <si>
    <t>Short Brothers PLC - Hawlmark Factory</t>
  </si>
  <si>
    <t>Corry Street, Newtownards, BT23 4AF</t>
  </si>
  <si>
    <t>TE340252</t>
  </si>
  <si>
    <t>SIDHIL Ltd.</t>
  </si>
  <si>
    <t>4 Trench Road, Mallusk, BT36 4TY</t>
  </si>
  <si>
    <t>T23106</t>
  </si>
  <si>
    <t>Simply Fruit Ireland Ltd</t>
  </si>
  <si>
    <t>1 Carn drive, Carn Food Park, Craigavon, Co. Armagh, BT63 5WH</t>
  </si>
  <si>
    <t>T35059</t>
  </si>
  <si>
    <t>Simply Scampi</t>
  </si>
  <si>
    <t>Unit 6, Princess Anne Road, Portavogie BT22 1DT</t>
  </si>
  <si>
    <t>T15011</t>
  </si>
  <si>
    <t>Sixmile Leisure Centre</t>
  </si>
  <si>
    <t>Ballynure Road, Ballyclare, Co Antrim, BT39 9YU</t>
  </si>
  <si>
    <t>TE360042</t>
  </si>
  <si>
    <t>Slieve Donard Resort &amp; Spa</t>
  </si>
  <si>
    <t xml:space="preserve">Downs Road, Newcastle, Co. Down, BT33 0AH </t>
  </si>
  <si>
    <t>T34922</t>
  </si>
  <si>
    <t>Smart Wash-In</t>
  </si>
  <si>
    <t>23 Church Road, Carruduff, BT8 8DT</t>
  </si>
  <si>
    <t>TE340135</t>
  </si>
  <si>
    <t>Smurfit Happa Packaging Solutions Belfast</t>
  </si>
  <si>
    <t>2-3 Grange Park, Trench Road, Mallusk, BT36 4LA</t>
  </si>
  <si>
    <t>T23089</t>
  </si>
  <si>
    <t>Smurfit Kappa (Lurgan)</t>
  </si>
  <si>
    <t>35 Annesborough Ind Est Lurgan BT67 9JB</t>
  </si>
  <si>
    <t>T35050</t>
  </si>
  <si>
    <t>Soapy Bubbles</t>
  </si>
  <si>
    <t>13 Movilla St, Newtownards, BT23 7JG</t>
  </si>
  <si>
    <t>TE270036</t>
  </si>
  <si>
    <t>Soapy Joes Carwash, 2</t>
  </si>
  <si>
    <t>2 Belfast Road, Newry, Co. Down, BT34 1QA</t>
  </si>
  <si>
    <t>TE230001</t>
  </si>
  <si>
    <t>Sonoco Industrial Products</t>
  </si>
  <si>
    <t xml:space="preserve">Factory 4, Wenlock Road, Portadown Road, Lurgan, BT66 8QW </t>
  </si>
  <si>
    <t>T23139</t>
  </si>
  <si>
    <t>South Lake Leisure Centre</t>
  </si>
  <si>
    <t>1 Lake Road, Craigavon Co. Armagh BT64 1AS</t>
  </si>
  <si>
    <t>T25045</t>
  </si>
  <si>
    <t>South Tyrone Hospital</t>
  </si>
  <si>
    <t>Carland Road Dungannon</t>
  </si>
  <si>
    <t>TE470024</t>
  </si>
  <si>
    <t>South west Acute Hospital</t>
  </si>
  <si>
    <t>124 Irvinestown Road, Enniskillen, BT74 6DN</t>
  </si>
  <si>
    <t>TE470024A</t>
  </si>
  <si>
    <t>South west Acute Hospital, Laundry</t>
  </si>
  <si>
    <t>T23148</t>
  </si>
  <si>
    <t>Spar Lawerencetown</t>
  </si>
  <si>
    <t xml:space="preserve"> 210 Banbridge Road, Craigavon BT63 6DW</t>
  </si>
  <si>
    <t>T35042</t>
  </si>
  <si>
    <t>Spats Dry Cleaners</t>
  </si>
  <si>
    <t>97 Groomsport Road Bangor BT20 5NG</t>
  </si>
  <si>
    <t>TE340245</t>
  </si>
  <si>
    <t>Speedy Asset Services Ltd</t>
  </si>
  <si>
    <t>Unit 1-4, duncree Industrial Estate, Duncree Pass, Belfast, BT3 9BS</t>
  </si>
  <si>
    <t>T34909</t>
  </si>
  <si>
    <t>Speedy Clean</t>
  </si>
  <si>
    <t>379 Antrim Road, Newtownabbey, BT36 5EB</t>
  </si>
  <si>
    <t>T45053</t>
  </si>
  <si>
    <t>Spick and Span</t>
  </si>
  <si>
    <t>36 Market Street, Omagh, BT78 1EH</t>
  </si>
  <si>
    <t>T17126</t>
  </si>
  <si>
    <t>Spick and Span Cleaners</t>
  </si>
  <si>
    <t>52 Railway Road, Coleraine, BT52 1PF</t>
  </si>
  <si>
    <t>T15122</t>
  </si>
  <si>
    <t>Springfarm Architectural Mouldings (SAM)</t>
  </si>
  <si>
    <t xml:space="preserve">8 Orchard Way, Newpark Industrial Estate, Antrim BT41 2RU </t>
  </si>
  <si>
    <t>T25138</t>
  </si>
  <si>
    <t>Squeaky Clean Launderette and Dry Cleaners</t>
  </si>
  <si>
    <t>Unit 4, Kearney Service Station, Cathedral Road, Armagh, BT61 7QX</t>
  </si>
  <si>
    <t>TE270037</t>
  </si>
  <si>
    <t>St. Mary'S Parish Church, Mullaghbawn</t>
  </si>
  <si>
    <t>Mullaghbawn Graveyard, Forkhill Road, Mullaghbawn, Newry, BT35 8LZ</t>
  </si>
  <si>
    <t>Forkhill</t>
  </si>
  <si>
    <t>TE340263</t>
  </si>
  <si>
    <t xml:space="preserve">Star Instruments Ltd </t>
  </si>
  <si>
    <t>44-46 City Business Pk, Derriaghy, BT17 9GX</t>
  </si>
  <si>
    <t>T34210</t>
  </si>
  <si>
    <t>Stena VT1</t>
  </si>
  <si>
    <t>Dargan Road, BT3 9JU</t>
  </si>
  <si>
    <t>TE150062</t>
  </si>
  <si>
    <t>Stephen Mawhinney Motors</t>
  </si>
  <si>
    <t>143 Mill Road, Ballyclare, BT39 9DZ</t>
  </si>
  <si>
    <t>T13135</t>
  </si>
  <si>
    <t>Stericycle Ltd.</t>
  </si>
  <si>
    <t>190 Raceview Road, Ballymena, BT42 4HZ</t>
  </si>
  <si>
    <t>Bin Washing</t>
  </si>
  <si>
    <t>T37045</t>
  </si>
  <si>
    <t>Sterretts Dry Cleaners</t>
  </si>
  <si>
    <t>120 Longstone Street, Lisburn, BT28 1TR</t>
  </si>
  <si>
    <t>T17130</t>
  </si>
  <si>
    <t>Strand Service Station</t>
  </si>
  <si>
    <t>7-13 Strand Road Coleraine, BT51 3AA</t>
  </si>
  <si>
    <t>T45062</t>
  </si>
  <si>
    <t>Strathroy Dairy</t>
  </si>
  <si>
    <t>41 Strathroy Road, Omagh BT79 7JD</t>
  </si>
  <si>
    <t>TE130049</t>
  </si>
  <si>
    <t>Straw Car Wash</t>
  </si>
  <si>
    <t>83 Sixtowns Road, Draperstown BT45 7BB</t>
  </si>
  <si>
    <t>T37049</t>
  </si>
  <si>
    <t>Sung Beansprouts C/O Glenwood Business Park</t>
  </si>
  <si>
    <t>Units 6-22 Glenwood Business Centre, Springbank Industrial Estate, Belfast BT17 0YU</t>
  </si>
  <si>
    <r>
      <t>36.17m</t>
    </r>
    <r>
      <rPr>
        <sz val="10"/>
        <rFont val="Aptos Narrow"/>
        <family val="2"/>
      </rPr>
      <t>³</t>
    </r>
  </si>
  <si>
    <t>T45063</t>
  </si>
  <si>
    <t>Super Fresh Foods (Eurospar)</t>
  </si>
  <si>
    <t>1A Main Street Carrickmore BT79 9AY</t>
  </si>
  <si>
    <t>Carrickmore</t>
  </si>
  <si>
    <t>T34130</t>
  </si>
  <si>
    <t>Super Speed Dry Cleaners</t>
  </si>
  <si>
    <t>25 Castlereagh Road Belfast Co. Antrim BT5 5FB</t>
  </si>
  <si>
    <t>T43084</t>
  </si>
  <si>
    <t>Supreme Cleaners</t>
  </si>
  <si>
    <t>30A Market Street, Limavady, Co Londonderry, BT49 0AA</t>
  </si>
  <si>
    <t>T37036</t>
  </si>
  <si>
    <t>Survitec Group Ltd (previously RFD Beaufort)</t>
  </si>
  <si>
    <t xml:space="preserve">256 Kingsway, Dunmurry, Belfast, BT17 9AF </t>
  </si>
  <si>
    <t>TE470026</t>
  </si>
  <si>
    <t>Swifts Supermarket Ltd</t>
  </si>
  <si>
    <t>31-33 Main Street, Lisnaskea, BT92 0JB</t>
  </si>
  <si>
    <t>TE170028</t>
  </si>
  <si>
    <t>Sydney B Scott and Sons</t>
  </si>
  <si>
    <t>96 Moneybrannan Road, Ballylintagh, Coleraine, BT51 3SL</t>
  </si>
  <si>
    <t>Ballylintagh New</t>
  </si>
  <si>
    <t>Fruit and veg wash down and packing</t>
  </si>
  <si>
    <t>T34021</t>
  </si>
  <si>
    <t xml:space="preserve">T J Plating </t>
  </si>
  <si>
    <t>Unit 1 Nicholson Drive, Mallusk, Newtownabbey, BT36 4FH</t>
  </si>
  <si>
    <t>T43099</t>
  </si>
  <si>
    <t>T O'Connell Utilities Ltd</t>
  </si>
  <si>
    <t>2 New Street, Dungiven, Co. L'Derry, BT47 4LJ</t>
  </si>
  <si>
    <t>T45064</t>
  </si>
  <si>
    <t>T W Scott &amp; Sons (Fuels) Ltd</t>
  </si>
  <si>
    <t>53 Gortin Road, Omagh, BT79 7HX</t>
  </si>
  <si>
    <t>T23162</t>
  </si>
  <si>
    <t>Taboo Donuts</t>
  </si>
  <si>
    <t>Nugents Building 50 Silverwooed Road Lurgan BT66 6NA</t>
  </si>
  <si>
    <t>T45065</t>
  </si>
  <si>
    <t>Tamlaght Car Care</t>
  </si>
  <si>
    <t>10c Tamlaght Road, Omagh, Co Tyrone, BT78 5AW</t>
  </si>
  <si>
    <t>T27078</t>
  </si>
  <si>
    <t>Tayto (NI) Ltd</t>
  </si>
  <si>
    <t>Tandragee Castle, Tandragee, Co Armagh, BT62 2AB</t>
  </si>
  <si>
    <t>T35037</t>
  </si>
  <si>
    <t>Technical Metals Ltd</t>
  </si>
  <si>
    <t>Unit 3 Killtonga Ind Estate, Old Belfast Road, Newtownards, BT23 4TJ</t>
  </si>
  <si>
    <t>TE340302</t>
  </si>
  <si>
    <t>Templemore Baths</t>
  </si>
  <si>
    <t>96 Templemore Avenue, Belfast, BT5 4FW</t>
  </si>
  <si>
    <t>TE130031</t>
  </si>
  <si>
    <t>Ten Star Car Wash</t>
  </si>
  <si>
    <t>2 Cookstown Road, Moneymore, BT45 7QF</t>
  </si>
  <si>
    <t>Moneymore</t>
  </si>
  <si>
    <t>TE340011</t>
  </si>
  <si>
    <t xml:space="preserve">Tennants Tar Distillers and Engineering Supplies Ltd </t>
  </si>
  <si>
    <t>Vehicle Wash &amp; Bolier Blow Down</t>
  </si>
  <si>
    <t>T34016</t>
  </si>
  <si>
    <t>Tennants Textile Colours Ltd.</t>
  </si>
  <si>
    <t>31-43 Ravenhill Road, Belfast, BT6 8DP</t>
  </si>
  <si>
    <t>TE490026</t>
  </si>
  <si>
    <t>Terex GB Ltd</t>
  </si>
  <si>
    <t>6 Gillygooly Road, Omagh, BT78 5PN</t>
  </si>
  <si>
    <t>TE490028</t>
  </si>
  <si>
    <t>Terex GB Ltd Killyclogher Road</t>
  </si>
  <si>
    <t>75 Killyclogher Road, Omagh, BT79 7JF</t>
  </si>
  <si>
    <t>T27147</t>
  </si>
  <si>
    <t>Terra Solutions Ltd</t>
  </si>
  <si>
    <t>Unit 3, Carnbane Business Park, Newry, BT35 6QH</t>
  </si>
  <si>
    <t>T15090</t>
  </si>
  <si>
    <t>Terumo BCT Ltd.</t>
  </si>
  <si>
    <t>Old Belfast Road, Larne, BT40 2SH</t>
  </si>
  <si>
    <t>T15125</t>
  </si>
  <si>
    <t>3 Redlands Crescent, Larne, BT40 1FF</t>
  </si>
  <si>
    <t>T35057</t>
  </si>
  <si>
    <t>Tesco Bloomfield Bangor</t>
  </si>
  <si>
    <t>Boomfield Shopping Centre, South Circular Road Bangor BT19 7HB</t>
  </si>
  <si>
    <t>TE370024</t>
  </si>
  <si>
    <t>Tesco Lisburn</t>
  </si>
  <si>
    <t>Bentrim Road, Lisburn, BT28 2GB</t>
  </si>
  <si>
    <t>TE340214</t>
  </si>
  <si>
    <t>Tesco PFS Northcott Shopping Centre</t>
  </si>
  <si>
    <t>Northcott Shopping Centre, Ballyclare Rd, Newtownabbey BT36 5EA</t>
  </si>
  <si>
    <t>T25140</t>
  </si>
  <si>
    <t>Tesco Stores Ltd., Dungannon</t>
  </si>
  <si>
    <t>Beech Valley, Dungannon, BT71 7BN</t>
  </si>
  <si>
    <t>T43098</t>
  </si>
  <si>
    <t>Tesco Stores Ltd., Lisnagelvin</t>
  </si>
  <si>
    <t>Lisnagelvin Shopping Centre, Lisnagelevin Road, Derry, BT47 6DA</t>
  </si>
  <si>
    <t>TE270045</t>
  </si>
  <si>
    <t>Tesco, Banbridge</t>
  </si>
  <si>
    <t>Cascum Road, Bridgewater Park, Banbridge, Co. Down, BT32 4LF</t>
  </si>
  <si>
    <t>T47148</t>
  </si>
  <si>
    <t>Tesco, Castlewellan Road, Banbridge</t>
  </si>
  <si>
    <t>25A Castlewellan Road, Bandridge, BT32 4AX</t>
  </si>
  <si>
    <t>T34179</t>
  </si>
  <si>
    <t>Tesco, Newtownards</t>
  </si>
  <si>
    <t>Castlebawn Road, Newtownards, Co Down, BT23 9NN</t>
  </si>
  <si>
    <t>T34208</t>
  </si>
  <si>
    <t>Tesla Motors Ireland Ltd</t>
  </si>
  <si>
    <t>Units 1&amp;2 8-8a Boucher Road Belfast BT12 6HR</t>
  </si>
  <si>
    <t>Vehcile Wash</t>
  </si>
  <si>
    <t>T15121</t>
  </si>
  <si>
    <t>Teva NI Ltd (Formerly Warner Chilcott)</t>
  </si>
  <si>
    <t>T36026</t>
  </si>
  <si>
    <t>TH Nicholson</t>
  </si>
  <si>
    <t>63 The Harbour, Kilkeel, BT34 4AX</t>
  </si>
  <si>
    <t>T34077</t>
  </si>
  <si>
    <t>Thales UK</t>
  </si>
  <si>
    <t>5 Alanbrook Road, Belfast, BT6 9HB</t>
  </si>
  <si>
    <t>T15134</t>
  </si>
  <si>
    <t>The Car Wash Company NI Ltd.</t>
  </si>
  <si>
    <t>99-103 Main Street, Larne, BT40 1HJ</t>
  </si>
  <si>
    <t>T13131</t>
  </si>
  <si>
    <t>The Dry Cleaning Company</t>
  </si>
  <si>
    <t>78 Rainey Street, Magherafelt, BT45 5AH</t>
  </si>
  <si>
    <t>T43090</t>
  </si>
  <si>
    <t>116 Beechwood Avenue Londonderry BT48 9LS</t>
  </si>
  <si>
    <t>T37043</t>
  </si>
  <si>
    <t>The Laundry Room</t>
  </si>
  <si>
    <t>3 Main Street, Hillsborough, BT26 6AE</t>
  </si>
  <si>
    <t>TE430044</t>
  </si>
  <si>
    <t>The Link Service Station</t>
  </si>
  <si>
    <t>180 Creggan Road, Derry,  BT48 0RX</t>
  </si>
  <si>
    <t>TE390006</t>
  </si>
  <si>
    <t>The Nautilus Centre</t>
  </si>
  <si>
    <t>Rooney Road, Kilkeel, Co. Down, BT34 4AG</t>
  </si>
  <si>
    <t>T17123</t>
  </si>
  <si>
    <t>The Original Hand Car Wash</t>
  </si>
  <si>
    <t>5-11 Union Street, Coleraine, BT52 1QB</t>
  </si>
  <si>
    <t>T34098</t>
  </si>
  <si>
    <t>The Royal Group of Hospitals</t>
  </si>
  <si>
    <t>T17124</t>
  </si>
  <si>
    <t>The Salthouse Hotel Ltd.</t>
  </si>
  <si>
    <t>39 Dunamallaght Road, Ballycastle, BT54 6PF</t>
  </si>
  <si>
    <t>Ballycastle</t>
  </si>
  <si>
    <t>Launderette &amp; Swimming Pool</t>
  </si>
  <si>
    <t>TE340188</t>
  </si>
  <si>
    <t>The Valley Leisure Centre</t>
  </si>
  <si>
    <t>40 Church Road, Newtownabbey, BT36 7LJ</t>
  </si>
  <si>
    <t>T45505</t>
  </si>
  <si>
    <t>The Village Dry Cleaners</t>
  </si>
  <si>
    <t>85C Old Mountfield Rd, Killyclogher, County Tyrone, BT79 7LT</t>
  </si>
  <si>
    <t>TE370032</t>
  </si>
  <si>
    <t>Thiepval Barracks (MOD)</t>
  </si>
  <si>
    <t>Thiepval barracks, Lisburn, BT28 1AA</t>
  </si>
  <si>
    <t>Swimming Pool &amp; Vehicle Wash</t>
  </si>
  <si>
    <t>T34162</t>
  </si>
  <si>
    <t>Thompson Dock Pumphouse (Titanic Distillers Ltd)</t>
  </si>
  <si>
    <t>T37026</t>
  </si>
  <si>
    <t>Thompson Recycled Oils</t>
  </si>
  <si>
    <t>33 Greenogue Road, Dromore, Co. Down, BT25 1RG</t>
  </si>
  <si>
    <t>T13126</t>
  </si>
  <si>
    <t>TJ Hamilton</t>
  </si>
  <si>
    <t>18 Dungannon Road, Cookstown BT80 8TL</t>
  </si>
  <si>
    <t>TE430068</t>
  </si>
  <si>
    <t>Todds of Campsie</t>
  </si>
  <si>
    <t>6 Courtauld Way, Campsie Industrial Estate, Derry BT47 3DN</t>
  </si>
  <si>
    <t>T27141</t>
  </si>
  <si>
    <t>Topaz Service Station</t>
  </si>
  <si>
    <t>16 Belfast Road, Newry, BT34 1QA</t>
  </si>
  <si>
    <t>T15103</t>
  </si>
  <si>
    <t>Topping Meats</t>
  </si>
  <si>
    <t xml:space="preserve">15 Old Belfast Road, Larne, Co. Antrim, BT40 2SH </t>
  </si>
  <si>
    <t>TE470023</t>
  </si>
  <si>
    <t>TP Topping and Co. Ltd Vehicle Wash</t>
  </si>
  <si>
    <t>12 Dublin Road, Enniskillen, BT74 6HL</t>
  </si>
  <si>
    <t>TE34102</t>
  </si>
  <si>
    <t>Translink, 3 Milewater Road, Belfast, BT3 9BG</t>
  </si>
  <si>
    <t>Vehicle Wash (roller &amp; jet wash)</t>
  </si>
  <si>
    <t>T34204</t>
  </si>
  <si>
    <t>Translink (NI) Ltd - North Derby Street Train Cleaning</t>
  </si>
  <si>
    <t>North Derby Street, Belfast BT15 3HL</t>
  </si>
  <si>
    <t>T17133</t>
  </si>
  <si>
    <t>Translink (NI) Ltd., Ballycastle Bus Depot</t>
  </si>
  <si>
    <t>5 Station Road, Ballycastle, BT54 6AE</t>
  </si>
  <si>
    <t>T15129</t>
  </si>
  <si>
    <t>Translink (NI) Ltd., Ballyclare Bus Station</t>
  </si>
  <si>
    <t>Ballyclare Bus Station, Mill Road, Ballyclare, BT39 9DS</t>
  </si>
  <si>
    <t>T17135</t>
  </si>
  <si>
    <t>Translink (NI) Ltd., Ballymoney</t>
  </si>
  <si>
    <t>26 Seymour Street, Ballymoney, BT53 6JR</t>
  </si>
  <si>
    <t>TE350050</t>
  </si>
  <si>
    <t>Translink (NI) Ltd., Bangor</t>
  </si>
  <si>
    <t xml:space="preserve">Bangor Depot, Abbey Street, Bangor, BT20 4JA </t>
  </si>
  <si>
    <t>T13133</t>
  </si>
  <si>
    <t>Translink (NI) Ltd., Cookstown</t>
  </si>
  <si>
    <t>Coosktown Bus Station, Union Street, Cookstown, BT80 8NX</t>
  </si>
  <si>
    <t>T43086</t>
  </si>
  <si>
    <t>Translink (NI) Ltd., Dungiven</t>
  </si>
  <si>
    <t>16 Station Road, Dungiven, Co Derry, BT47 4LN</t>
  </si>
  <si>
    <t>T13143</t>
  </si>
  <si>
    <t>Translink (NI) Ltd., Magherafelt</t>
  </si>
  <si>
    <t>28 Station Road, Magherafelt, Co Derry, BT45 5DN</t>
  </si>
  <si>
    <t>T36049</t>
  </si>
  <si>
    <t>Translink (NI) Ltd., Newcastle</t>
  </si>
  <si>
    <t>5 Railway Street, Newcastle County Down BT33 0AL</t>
  </si>
  <si>
    <t>TE350051</t>
  </si>
  <si>
    <t>Translink (NI) Ltd., Newtownards</t>
  </si>
  <si>
    <t>Newtownards Depot, Portaferry Road, Newtownards</t>
  </si>
  <si>
    <t>T43087</t>
  </si>
  <si>
    <t>Translink (NI) Ltd., Pennyburn Bus Depot - Bus Wash</t>
  </si>
  <si>
    <t>Pennyburn Industrial Estate, Derry, Co Derry, BT48 0LU</t>
  </si>
  <si>
    <t>T43087A</t>
  </si>
  <si>
    <t>Translink (NI) Ltd., Pennyburn Bus Depot - Workshop</t>
  </si>
  <si>
    <t>T45059</t>
  </si>
  <si>
    <t>Translink (NI) Ltd., Strabane Bus Station</t>
  </si>
  <si>
    <t>Bradley Way, Strabane, BT82 9PU</t>
  </si>
  <si>
    <t>T34144</t>
  </si>
  <si>
    <t>Translink (NI) Ltd., York Road</t>
  </si>
  <si>
    <t>1 York Road, Belfast, BT15 3RP</t>
  </si>
  <si>
    <t>TE230027</t>
  </si>
  <si>
    <t>Translink (Ulsterbus  Craigavon)</t>
  </si>
  <si>
    <t>Highfield Road, Craigavon, BT64 3AD</t>
  </si>
  <si>
    <t xml:space="preserve">Ballynacor </t>
  </si>
  <si>
    <t>TE340238</t>
  </si>
  <si>
    <t>Translink (Ulsterbus Newtownabbey)</t>
  </si>
  <si>
    <t>Newtownabbey Depot, Monkstown Avenue, Newtownabbey, BT37 0EB</t>
  </si>
  <si>
    <t>TE150082</t>
  </si>
  <si>
    <t>Translink Antrim</t>
  </si>
  <si>
    <t>38 Station Road, Antrim BT41 4AB</t>
  </si>
  <si>
    <t>T35045</t>
  </si>
  <si>
    <t>Translink Ballygowan</t>
  </si>
  <si>
    <t>Bus Depot, Saintfiled Road, Ballygowan, BT23 5XJ</t>
  </si>
  <si>
    <t>Ballygowan</t>
  </si>
  <si>
    <t>T36043</t>
  </si>
  <si>
    <t>Translink Ballynahinch</t>
  </si>
  <si>
    <t>Main Street Ballynahinch, BT24 8DN</t>
  </si>
  <si>
    <t>T34127</t>
  </si>
  <si>
    <t>Translink Belfast - Glider Wash</t>
  </si>
  <si>
    <t>3 Milewater Road, Belfast BT3 9BG</t>
  </si>
  <si>
    <t>T34129</t>
  </si>
  <si>
    <t>Translink Carrickfergus</t>
  </si>
  <si>
    <t>Victoria Street Carrickfergus BT38 8AQ</t>
  </si>
  <si>
    <t>TE360034</t>
  </si>
  <si>
    <t>Translink Downpatrick</t>
  </si>
  <si>
    <t xml:space="preserve">Downpatrick Depot, 83 Market Street, Downpatrick, BT30 6LZ </t>
  </si>
  <si>
    <t>TE340167</t>
  </si>
  <si>
    <t>Translink Falls Rd Depot</t>
  </si>
  <si>
    <t>Falls Road Depot, Belfast, BT12 6EQ.</t>
  </si>
  <si>
    <t>TE340168</t>
  </si>
  <si>
    <t>Translink Glengall Street</t>
  </si>
  <si>
    <t>Glengall Street Depot, Europa Buscentre, Glengall Street, Belfast, BT12 5AH</t>
  </si>
  <si>
    <t>T36042</t>
  </si>
  <si>
    <t>Translink Kilkeel</t>
  </si>
  <si>
    <t>54 Greencastle Street, Kilkeel, BT34 4DH</t>
  </si>
  <si>
    <t>TE150083</t>
  </si>
  <si>
    <t>Translink Larne</t>
  </si>
  <si>
    <t>58 Circular Road, Larne BT40 3AE</t>
  </si>
  <si>
    <t>TE170036</t>
  </si>
  <si>
    <t>Translink Limavady</t>
  </si>
  <si>
    <t>103 Main Street, Limavady BT49 0BH</t>
  </si>
  <si>
    <t>TE370033</t>
  </si>
  <si>
    <t>Translink Lisburn</t>
  </si>
  <si>
    <t>Lisburn Depot, Hillsborough Road, Lisburn, BT28 1JL</t>
  </si>
  <si>
    <t>T37040</t>
  </si>
  <si>
    <t>Translink Lisburn Bus Depot &amp; Workshop</t>
  </si>
  <si>
    <t>Hillsborough Road, Lisburn, BT28 1JL</t>
  </si>
  <si>
    <t>T34140</t>
  </si>
  <si>
    <t>Translink MSC Chassis Wash</t>
  </si>
  <si>
    <t>TE350081</t>
  </si>
  <si>
    <t>Translink Portaferry</t>
  </si>
  <si>
    <t>High Street, Portaferry BT22 1QU</t>
  </si>
  <si>
    <t>T27103</t>
  </si>
  <si>
    <t>Translink Rathfriland</t>
  </si>
  <si>
    <t>Downpatrick Street Rathfriland, BT34 5DQ</t>
  </si>
  <si>
    <t>TE340170</t>
  </si>
  <si>
    <t>Translink Short Strand Depot</t>
  </si>
  <si>
    <t>Short Strand Depot, Mount Pottenger Road Belfast, BT5 4BH</t>
  </si>
  <si>
    <t>T36046</t>
  </si>
  <si>
    <t>Traynor's Executive Cleaners</t>
  </si>
  <si>
    <t>76 Market Street, Downpatrick BT30 6LZ</t>
  </si>
  <si>
    <t>T27097</t>
  </si>
  <si>
    <t>TS Foods</t>
  </si>
  <si>
    <t>40 Mary Street, Castlewellan, BT31 9DU</t>
  </si>
  <si>
    <t>T25060</t>
  </si>
  <si>
    <t>Tullyvar Landfill Site</t>
  </si>
  <si>
    <t>130 Tullyvar Road, Aughnacloy, Co Tyrone, BT69 6BN</t>
  </si>
  <si>
    <t>TE450023</t>
  </si>
  <si>
    <t>Tyre Safety Centre Ltd</t>
  </si>
  <si>
    <t>2-4 Dungannon Road, Cookstown, BT80 9BR</t>
  </si>
  <si>
    <t>T34086</t>
  </si>
  <si>
    <t xml:space="preserve">U K Waste (Biffa) Cottonmount </t>
  </si>
  <si>
    <t>Bairds Brae Landfill Site, 140 Mallusk Road, Newtownabbey, BT36 8QN</t>
  </si>
  <si>
    <t>T23101B</t>
  </si>
  <si>
    <t>Ulster Carpet Mills Ltd</t>
  </si>
  <si>
    <t>Castleisland Factory, Garvaghy Road, Portadown, BT66 1EE</t>
  </si>
  <si>
    <t>TE470013</t>
  </si>
  <si>
    <t>Ulster Farmers Mart</t>
  </si>
  <si>
    <t>Lackaboy, Tempo Road, Enniskillen, BT74 4RL</t>
  </si>
  <si>
    <t>TE340141</t>
  </si>
  <si>
    <t>Ulster Hospital (SEHSCT)</t>
  </si>
  <si>
    <t>Upper Newtownards Road, Dundonald, BT16 0RH</t>
  </si>
  <si>
    <t>5% of inlet volume and 120m3 for laundry</t>
  </si>
  <si>
    <t>TE340141A</t>
  </si>
  <si>
    <t>Ulster Hospital Laundry (SEHSCT)</t>
  </si>
  <si>
    <t>120m3</t>
  </si>
  <si>
    <t>TE130045</t>
  </si>
  <si>
    <t>Ulster Maid Ice Cream</t>
  </si>
  <si>
    <t>11-13 Larne Road, Ballymena, BT42 3AJ</t>
  </si>
  <si>
    <t>TE250017</t>
  </si>
  <si>
    <t>ULSTERBUS (ARMAGH) DEPOT (Translink)</t>
  </si>
  <si>
    <t>14 Lonsdale Road, Armagh, BT61 7JX</t>
  </si>
  <si>
    <t>TE270026</t>
  </si>
  <si>
    <t>ULSTERBUS (BANBRIDGE) DEPOT (Translink)</t>
  </si>
  <si>
    <t>Huntley Road, Banbridge, BT32 3BS</t>
  </si>
  <si>
    <t>TE250016</t>
  </si>
  <si>
    <t>ULSTERBUS (DUNGANNON) DEPOT (Translink)</t>
  </si>
  <si>
    <t>4B Beechvalley, Dungannon, Co Tyrone, BT71 7BN</t>
  </si>
  <si>
    <t>TE470016</t>
  </si>
  <si>
    <t>ULSTERBUS (ENNISKILLEN) DEPOT (Translink)</t>
  </si>
  <si>
    <t>9 Shore Road, Enniskillen, Co Fermanagh, BT74 7EF</t>
  </si>
  <si>
    <t>TE270025</t>
  </si>
  <si>
    <t>Translink - NEWRY ULSTERBUS DEPOT</t>
  </si>
  <si>
    <t>TE490029</t>
  </si>
  <si>
    <t>Ulsterbus (Omagh) Depot (Translink)</t>
  </si>
  <si>
    <t>10a Tamlaght Road, Omagh, BT78 5AW</t>
  </si>
  <si>
    <t>TE130034</t>
  </si>
  <si>
    <t>Translink Ballymena</t>
  </si>
  <si>
    <t>43 Galgorm Road, Ballymena, BT42 1AD</t>
  </si>
  <si>
    <t>TE170018</t>
  </si>
  <si>
    <t>Ulsterbus Depot (Translink), Coleraine</t>
  </si>
  <si>
    <t>5 Railway place, Coleraine, BT52 1PQ</t>
  </si>
  <si>
    <t>TE340144</t>
  </si>
  <si>
    <t>United Feeds</t>
  </si>
  <si>
    <t>Belfast Harbour Estate, 8 Northern Road, Belfast, BT3 9AL</t>
  </si>
  <si>
    <t>Animal Feed</t>
  </si>
  <si>
    <t>TE250035</t>
  </si>
  <si>
    <t>United Feeds Dungannon</t>
  </si>
  <si>
    <t>Unit 24 Granville Industrial Estate, 90 Granville Road, Dungannon, BT70 1NJ</t>
  </si>
  <si>
    <t>TE340305</t>
  </si>
  <si>
    <t>United Optical Ltd.</t>
  </si>
  <si>
    <t>Unit B3 19 Heron Road, Belfast, BT3 9LE</t>
  </si>
  <si>
    <t>T35053</t>
  </si>
  <si>
    <t>USA Hand Car Wash and Valeting - Bangor</t>
  </si>
  <si>
    <t>16C Belfast Road, Bangor, BT20 3PX</t>
  </si>
  <si>
    <t>TE340218</t>
  </si>
  <si>
    <t>USA Hand Car Wash and Valeting - Carrick</t>
  </si>
  <si>
    <t>85c Belfast Road, Carrickfergus, BT38 8BY</t>
  </si>
  <si>
    <t>TE150067</t>
  </si>
  <si>
    <t>USA Hand Car Wash and Valeting - Larne</t>
  </si>
  <si>
    <t>50 Ballymena Road, Larne, BT40 2SG</t>
  </si>
  <si>
    <t>TE340217</t>
  </si>
  <si>
    <t>USA Hand Car Wash and Valeting - Shore Road</t>
  </si>
  <si>
    <t>234 Shore Road, Belfast, BT15 3QB</t>
  </si>
  <si>
    <t>TE340307</t>
  </si>
  <si>
    <t>Valet Laundry Services</t>
  </si>
  <si>
    <t>Unit 47/48 Work West Centre, 301 Glen Road, Belfast BT11 8BU</t>
  </si>
  <si>
    <t>T35029</t>
  </si>
  <si>
    <t>Valpar Industrial Ltd</t>
  </si>
  <si>
    <t>13 Balloo Drive, Bangor BT19 7QY</t>
  </si>
  <si>
    <t>T34136</t>
  </si>
  <si>
    <t>Victoria Cleaners</t>
  </si>
  <si>
    <t xml:space="preserve">1 Victoria Street, Carrickfergus BT38 7JE </t>
  </si>
  <si>
    <t>T17006</t>
  </si>
  <si>
    <t>W D Meats</t>
  </si>
  <si>
    <t>Lower Newmills Road, Coleraine, BT52 2JR</t>
  </si>
  <si>
    <t>TE170035</t>
  </si>
  <si>
    <t>W D Meats Hide Yard</t>
  </si>
  <si>
    <t>3 Lower Newmills Road, Coleraine, BT52 2JR</t>
  </si>
  <si>
    <t>Hide processing</t>
  </si>
  <si>
    <t>TE130019</t>
  </si>
  <si>
    <t>W R Kennedy &amp; Co</t>
  </si>
  <si>
    <t>27a Pennybridge Industrial Estate, Ballymena, BT42 3HB</t>
  </si>
  <si>
    <t>TE370043</t>
  </si>
  <si>
    <t>Warmflow Engineering Co. Ltd</t>
  </si>
  <si>
    <t>Lissue Industrial Estate, Lisburn, BT28 2RF</t>
  </si>
  <si>
    <t>T34915</t>
  </si>
  <si>
    <t>Wash n Tumble</t>
  </si>
  <si>
    <t>120 Agincourt Avenue, Belfast BT7 1QD</t>
  </si>
  <si>
    <t>T23105</t>
  </si>
  <si>
    <t>Wd Irwin &amp; Sons Ltd</t>
  </si>
  <si>
    <t>Diviny Drive, Carn Ind Estate, Craigavon, BT63 5WE</t>
  </si>
  <si>
    <t>T13084</t>
  </si>
  <si>
    <t>WFB Baird &amp; Co Ltd. (T/A Baird McNutt) (Formerly John Hanna Ltd)</t>
  </si>
  <si>
    <t>72 Shanksbridge Road, Kells, Ballymena, BT42 3DL</t>
  </si>
  <si>
    <t>T34131</t>
  </si>
  <si>
    <t>Whistle Dry Cleaners &amp; Launderette</t>
  </si>
  <si>
    <t>160 Lisburn Road Belfast Co. Antrim BT9 6AJ</t>
  </si>
  <si>
    <t>T15131</t>
  </si>
  <si>
    <t>White Label Cleaners</t>
  </si>
  <si>
    <t>16 Church Street, Antim, BT41 4BA</t>
  </si>
  <si>
    <t>T27134</t>
  </si>
  <si>
    <t>15 Commerical Road, Banbridge BT32 3ES</t>
  </si>
  <si>
    <t>TE340147</t>
  </si>
  <si>
    <t>Whiteabbey Hospital (NHSCT)</t>
  </si>
  <si>
    <t>Doagh Road, Newtownabbey, Co Antrim, BT37 9RH</t>
  </si>
  <si>
    <t>TE340147A</t>
  </si>
  <si>
    <t>Whiteabbey Hospital (NHSCT) Laundry</t>
  </si>
  <si>
    <t>3.8% of inlet volume</t>
  </si>
  <si>
    <t>TE430045</t>
  </si>
  <si>
    <t>Whitehouse Retail Ltd</t>
  </si>
  <si>
    <t>65 Buncrana Road, Derry, BT48 8LB</t>
  </si>
  <si>
    <t>T34166</t>
  </si>
  <si>
    <t>Whiterock Leisure Centre</t>
  </si>
  <si>
    <t>Whiterock Close, Belfast, BT12 7RJ</t>
  </si>
  <si>
    <t>T27099</t>
  </si>
  <si>
    <t>Whitewater Brewing</t>
  </si>
  <si>
    <t>Clarkhill Road, Annsborough, Co. Down, BT31 9RH</t>
  </si>
  <si>
    <t>T43009</t>
  </si>
  <si>
    <t>William Grant &amp; Co Ltd</t>
  </si>
  <si>
    <t>16 Coney Road, Derry, BT48 8JP</t>
  </si>
  <si>
    <t>T35032</t>
  </si>
  <si>
    <t>Willowbrook Foods - Killinchy</t>
  </si>
  <si>
    <t>50a Whiterock Road, Killinchy, BT23 6PT</t>
  </si>
  <si>
    <t>Killinchy</t>
  </si>
  <si>
    <t>T35035</t>
  </si>
  <si>
    <t>Willowbrook Foods - N'ards</t>
  </si>
  <si>
    <t>Jubilee Road, Newtownards, BT23 4YH</t>
  </si>
  <si>
    <t>TE340227</t>
  </si>
  <si>
    <t>Wilsons Auctions Ltd</t>
  </si>
  <si>
    <t>22 Mallusk Road, Newtownabbey, BT36 4PP</t>
  </si>
  <si>
    <t>T23093</t>
  </si>
  <si>
    <t>Wilsons Auctions Portadown</t>
  </si>
  <si>
    <t>65 Seagoe Road Portadown BT53 5QE</t>
  </si>
  <si>
    <t>T23117</t>
  </si>
  <si>
    <t>Wilsons Country</t>
  </si>
  <si>
    <t>25 Carn Road, Portadown, Co Armagh, BT63 5RH</t>
  </si>
  <si>
    <t>T23144</t>
  </si>
  <si>
    <t>Woodhouse St Dry Cleaners</t>
  </si>
  <si>
    <t>7 Woodhouse Street, Craigavon, BT62 1JG</t>
  </si>
  <si>
    <t>T15106</t>
  </si>
  <si>
    <t>Woodside Haulage Ltd.</t>
  </si>
  <si>
    <t>61 Carrickfergus Road, Ballynure, Ballyclare, BT39 9QJ</t>
  </si>
  <si>
    <t>T23115</t>
  </si>
  <si>
    <t>Woodwin Catering Ltd</t>
  </si>
  <si>
    <t>18 Diviny Drive, Carn Ind Estate, Portadown, Co Armagh, BT63 5WE</t>
  </si>
  <si>
    <t>T13130</t>
  </si>
  <si>
    <t>Xpress Cleaners</t>
  </si>
  <si>
    <t>67 Ballymoney Road, Ballymena, BT43 6AN</t>
  </si>
  <si>
    <t>T34138</t>
  </si>
  <si>
    <t>Xylem Water Solutions</t>
  </si>
  <si>
    <t>Unit 5, Hydepark Commercial Centre,10 Hyde park Road, Mallusk, BT36 4PY</t>
  </si>
  <si>
    <t>T34917</t>
  </si>
  <si>
    <t>Yodel Carrickfergus</t>
  </si>
  <si>
    <t>75 Belfast Road, Carrickfergus BT38 8PH</t>
  </si>
  <si>
    <t>T45050</t>
  </si>
  <si>
    <t>Yodel Omagh</t>
  </si>
  <si>
    <t>25 Bankmore Road, Omagh BT79 0EU</t>
  </si>
  <si>
    <t>T36019</t>
  </si>
  <si>
    <t>Youngs Seafoods Ltd</t>
  </si>
  <si>
    <t>Donnelly Group Motorstore</t>
  </si>
  <si>
    <t>181 Ballygawley Road, Coalisland, Dungannon, BT70 1RX</t>
  </si>
  <si>
    <t>T25143</t>
  </si>
  <si>
    <t>Modest Beer Brewing Company Ltd</t>
  </si>
  <si>
    <t>T25072</t>
  </si>
  <si>
    <t>Carnbrooke Meats</t>
  </si>
  <si>
    <t>100 Ballynahinch Road Lisburn BT27 5EZ</t>
  </si>
  <si>
    <t>T37056</t>
  </si>
  <si>
    <t>Translink (NI) Ltd - NI Railways Grand Central Station</t>
  </si>
  <si>
    <t>T34213</t>
  </si>
  <si>
    <t>90-92 Grosvenor Road Belfast BT12 5AX</t>
  </si>
  <si>
    <t>Fruitfield Service Station</t>
  </si>
  <si>
    <t>Translink - Fortwilliam Train Cleaning</t>
  </si>
  <si>
    <t>T34207</t>
  </si>
  <si>
    <t>T25073</t>
  </si>
  <si>
    <t>IMO Car Wash</t>
  </si>
  <si>
    <t>T35015</t>
  </si>
  <si>
    <t>4a Jubilee Road, Newtownards BT23 4YH</t>
  </si>
  <si>
    <t>Sulphide (mg/l)</t>
  </si>
  <si>
    <t>T25144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</si>
</sst>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.5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sz val="9"/>
      <name val="Arial"/>
      <family val="2"/>
    </font>
    <font>
      <sz val="9"/>
      <name val="Calibri"/>
      <family val="2"/>
    </font>
    <font>
      <sz val="8.1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rgb="FF222222"/>
      <name val="Arial"/>
      <family val="2"/>
    </font>
    <font>
      <sz val="10"/>
      <color rgb="FF202124"/>
      <name val="Arial"/>
      <family val="2"/>
    </font>
    <font>
      <sz val="10"/>
      <name val="Aptos Narrow"/>
      <family val="2"/>
    </font>
    <font>
      <sz val="10"/>
      <color rgb="FF1F1F1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</cellStyleXfs>
  <cellXfs count="5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wrapText="1"/>
    </xf>
    <xf numFmtId="0" fontId="1" fillId="0" borderId="1" xfId="1" applyFont="1" applyFill="1" applyBorder="1" applyAlignment="1" applyProtection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4" fontId="0" fillId="2" borderId="1" xfId="0" applyNumberFormat="1" applyFill="1" applyBorder="1" applyAlignment="1" applyProtection="1">
      <alignment horizontal="left" wrapText="1"/>
      <protection locked="0"/>
    </xf>
    <xf numFmtId="0" fontId="13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49" fontId="0" fillId="0" borderId="1" xfId="0" applyNumberFormat="1" applyBorder="1"/>
    <xf numFmtId="0" fontId="1" fillId="0" borderId="1" xfId="2" applyFont="1" applyBorder="1" applyAlignment="1" applyProtection="1">
      <alignment horizontal="left" wrapText="1"/>
      <protection locked="0"/>
    </xf>
    <xf numFmtId="0" fontId="12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9" fillId="0" borderId="1" xfId="0" applyFont="1" applyBorder="1"/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12" fillId="0" borderId="1" xfId="0" applyNumberFormat="1" applyFont="1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14" fillId="0" borderId="1" xfId="0" applyFont="1" applyBorder="1"/>
    <xf numFmtId="0" fontId="15" fillId="0" borderId="1" xfId="0" applyFont="1" applyBorder="1"/>
    <xf numFmtId="0" fontId="2" fillId="0" borderId="1" xfId="0" applyFont="1" applyBorder="1" applyAlignment="1">
      <alignment horizontal="left" wrapText="1"/>
    </xf>
    <xf numFmtId="14" fontId="0" fillId="0" borderId="1" xfId="0" applyNumberFormat="1" applyBorder="1" applyAlignment="1">
      <alignment horizontal="center" vertical="center" wrapText="1"/>
    </xf>
    <xf numFmtId="0" fontId="16" fillId="0" borderId="1" xfId="0" applyFont="1" applyBorder="1"/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8" fillId="0" borderId="1" xfId="0" applyFont="1" applyBorder="1"/>
    <xf numFmtId="0" fontId="1" fillId="0" borderId="0" xfId="0" applyFont="1" applyAlignment="1">
      <alignment wrapText="1"/>
    </xf>
    <xf numFmtId="0" fontId="16" fillId="0" borderId="0" xfId="0" applyFont="1"/>
    <xf numFmtId="14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B907"/>
  <sheetViews>
    <sheetView tabSelected="1" zoomScaleNormal="100" zoomScaleSheetLayoutView="100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C11" sqref="C11"/>
    </sheetView>
  </sheetViews>
  <sheetFormatPr defaultColWidth="9.42578125" defaultRowHeight="12.75" x14ac:dyDescent="0.2"/>
  <cols>
    <col min="1" max="1" width="11.5703125" style="2" customWidth="1"/>
    <col min="2" max="2" width="47.42578125" style="3" customWidth="1"/>
    <col min="3" max="3" width="43.85546875" style="3" customWidth="1"/>
    <col min="4" max="4" width="13.42578125" style="16" customWidth="1"/>
    <col min="5" max="5" width="13.42578125" style="14" customWidth="1"/>
    <col min="6" max="6" width="33.85546875" style="2" customWidth="1"/>
    <col min="7" max="7" width="24" style="2" customWidth="1"/>
    <col min="8" max="8" width="15.5703125" style="2" customWidth="1"/>
    <col min="9" max="10" width="13.5703125" style="2" customWidth="1"/>
    <col min="11" max="11" width="12.5703125" style="2" customWidth="1"/>
    <col min="12" max="12" width="10.5703125" style="2" customWidth="1"/>
    <col min="13" max="14" width="11.5703125" style="2" customWidth="1"/>
    <col min="15" max="16" width="11.5703125" style="9" customWidth="1"/>
    <col min="17" max="19" width="13.42578125" style="9" customWidth="1"/>
    <col min="20" max="21" width="11.5703125" style="9" customWidth="1"/>
    <col min="22" max="23" width="11.5703125" style="10" customWidth="1"/>
    <col min="24" max="24" width="11.5703125" style="3" customWidth="1"/>
    <col min="25" max="26" width="11" style="1" customWidth="1"/>
    <col min="27" max="27" width="12.42578125" style="1" customWidth="1"/>
    <col min="28" max="28" width="13.42578125" style="1" customWidth="1"/>
    <col min="29" max="30" width="12.42578125" style="1" customWidth="1"/>
    <col min="31" max="33" width="20.5703125" style="1" customWidth="1"/>
    <col min="34" max="40" width="13.42578125" style="1" customWidth="1"/>
    <col min="41" max="41" width="15.5703125" style="1" customWidth="1"/>
    <col min="42" max="43" width="14.5703125" style="1" customWidth="1"/>
    <col min="44" max="46" width="17" style="1" customWidth="1"/>
    <col min="47" max="47" width="15.5703125" style="1" customWidth="1"/>
    <col min="48" max="63" width="17" style="1" customWidth="1"/>
    <col min="64" max="78" width="15.42578125" style="1" customWidth="1"/>
    <col min="79" max="79" width="22.5703125" style="1" customWidth="1"/>
    <col min="80" max="80" width="41.42578125" style="1" customWidth="1"/>
    <col min="81" max="16384" width="9.42578125" style="1"/>
  </cols>
  <sheetData>
    <row r="1" spans="1:80" s="6" customFormat="1" ht="51" x14ac:dyDescent="0.2">
      <c r="A1" s="7" t="s">
        <v>0</v>
      </c>
      <c r="B1" s="47" t="s">
        <v>1</v>
      </c>
      <c r="C1" s="47" t="s">
        <v>2</v>
      </c>
      <c r="D1" s="23" t="s">
        <v>3</v>
      </c>
      <c r="E1" s="24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6" t="s">
        <v>9</v>
      </c>
      <c r="K1" s="6" t="s">
        <v>10</v>
      </c>
      <c r="L1" s="8" t="s">
        <v>11</v>
      </c>
      <c r="M1" s="6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6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8" t="s">
        <v>42</v>
      </c>
      <c r="AR1" s="8" t="s">
        <v>43</v>
      </c>
      <c r="AS1" s="8" t="s">
        <v>44</v>
      </c>
      <c r="AT1" s="8" t="s">
        <v>45</v>
      </c>
      <c r="AU1" s="8" t="s">
        <v>46</v>
      </c>
      <c r="AV1" s="8" t="s">
        <v>47</v>
      </c>
      <c r="AW1" s="8" t="s">
        <v>48</v>
      </c>
      <c r="AX1" s="8" t="s">
        <v>49</v>
      </c>
      <c r="AY1" s="8" t="s">
        <v>50</v>
      </c>
      <c r="AZ1" s="8" t="s">
        <v>51</v>
      </c>
      <c r="BA1" s="8" t="s">
        <v>52</v>
      </c>
      <c r="BB1" s="8" t="s">
        <v>53</v>
      </c>
      <c r="BC1" s="8" t="s">
        <v>54</v>
      </c>
      <c r="BD1" s="8" t="s">
        <v>55</v>
      </c>
      <c r="BE1" s="8" t="s">
        <v>56</v>
      </c>
      <c r="BF1" s="8" t="s">
        <v>57</v>
      </c>
      <c r="BG1" s="8" t="s">
        <v>58</v>
      </c>
      <c r="BH1" s="8" t="s">
        <v>59</v>
      </c>
      <c r="BI1" s="8" t="s">
        <v>60</v>
      </c>
      <c r="BJ1" s="8" t="s">
        <v>61</v>
      </c>
      <c r="BK1" s="8" t="s">
        <v>62</v>
      </c>
      <c r="BL1" s="8" t="s">
        <v>63</v>
      </c>
      <c r="BM1" s="8" t="s">
        <v>64</v>
      </c>
      <c r="BN1" s="8" t="s">
        <v>65</v>
      </c>
      <c r="BO1" s="8" t="s">
        <v>66</v>
      </c>
      <c r="BP1" s="8" t="s">
        <v>67</v>
      </c>
      <c r="BQ1" s="8" t="s">
        <v>2899</v>
      </c>
      <c r="BR1" s="8" t="s">
        <v>68</v>
      </c>
      <c r="BS1" s="8" t="s">
        <v>69</v>
      </c>
      <c r="BT1" s="8" t="s">
        <v>70</v>
      </c>
      <c r="BU1" s="8" t="s">
        <v>71</v>
      </c>
      <c r="BV1" s="8" t="s">
        <v>72</v>
      </c>
      <c r="BW1" s="8" t="s">
        <v>73</v>
      </c>
      <c r="BX1" s="8" t="s">
        <v>74</v>
      </c>
      <c r="BY1" s="8" t="s">
        <v>75</v>
      </c>
      <c r="BZ1" s="8" t="s">
        <v>76</v>
      </c>
      <c r="CA1" s="8" t="s">
        <v>77</v>
      </c>
      <c r="CB1" s="8" t="s">
        <v>78</v>
      </c>
    </row>
    <row r="2" spans="1:80" x14ac:dyDescent="0.2">
      <c r="A2" s="2" t="s">
        <v>79</v>
      </c>
      <c r="B2" s="3" t="s">
        <v>80</v>
      </c>
      <c r="C2" s="3" t="s">
        <v>81</v>
      </c>
      <c r="D2" s="16">
        <v>44013</v>
      </c>
      <c r="E2" s="14" t="s">
        <v>82</v>
      </c>
      <c r="F2" s="9">
        <v>3</v>
      </c>
      <c r="G2" s="9">
        <f>SUM(0.07*60)</f>
        <v>4.2</v>
      </c>
      <c r="H2" s="9">
        <v>100</v>
      </c>
      <c r="I2" s="9">
        <v>100</v>
      </c>
      <c r="J2" s="1"/>
      <c r="K2" s="1"/>
      <c r="L2" s="1"/>
      <c r="M2" s="1"/>
      <c r="N2" s="9"/>
      <c r="V2" s="9"/>
      <c r="W2" s="9"/>
      <c r="X2" s="9"/>
      <c r="Y2" s="9"/>
      <c r="Z2" s="9"/>
      <c r="AA2" s="9"/>
      <c r="AB2" s="9"/>
      <c r="AC2" s="9"/>
      <c r="AD2" s="9">
        <v>5000</v>
      </c>
      <c r="CA2" s="9" t="s">
        <v>83</v>
      </c>
      <c r="CB2" s="9" t="s">
        <v>84</v>
      </c>
    </row>
    <row r="3" spans="1:80" ht="15.75" customHeight="1" x14ac:dyDescent="0.2">
      <c r="A3" s="25" t="s">
        <v>85</v>
      </c>
      <c r="B3" s="3" t="s">
        <v>86</v>
      </c>
      <c r="C3" s="26" t="s">
        <v>87</v>
      </c>
      <c r="D3" s="16">
        <v>44319</v>
      </c>
      <c r="E3" s="14" t="s">
        <v>82</v>
      </c>
      <c r="F3" s="2">
        <v>2</v>
      </c>
      <c r="G3" s="2">
        <v>0.6</v>
      </c>
      <c r="H3" s="2">
        <v>1000</v>
      </c>
      <c r="I3" s="2">
        <v>400</v>
      </c>
      <c r="N3" s="9"/>
      <c r="V3" s="9"/>
      <c r="W3" s="9"/>
      <c r="X3" s="9"/>
      <c r="Y3" s="9"/>
      <c r="Z3" s="9"/>
      <c r="AA3" s="9"/>
      <c r="AB3" s="9"/>
      <c r="AC3" s="9"/>
      <c r="AD3" s="9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9" t="s">
        <v>88</v>
      </c>
      <c r="CB3" s="9" t="s">
        <v>89</v>
      </c>
    </row>
    <row r="4" spans="1:80" ht="15.75" customHeight="1" x14ac:dyDescent="0.2">
      <c r="A4" s="2" t="s">
        <v>90</v>
      </c>
      <c r="B4" s="3" t="s">
        <v>91</v>
      </c>
      <c r="C4" s="39" t="s">
        <v>92</v>
      </c>
      <c r="D4" s="16">
        <v>39234</v>
      </c>
      <c r="E4" s="14">
        <v>44713</v>
      </c>
      <c r="F4" s="2">
        <v>1</v>
      </c>
      <c r="G4" s="2">
        <v>0.7</v>
      </c>
      <c r="H4" s="2">
        <v>600</v>
      </c>
      <c r="I4" s="2">
        <v>400</v>
      </c>
      <c r="N4" s="9"/>
      <c r="V4" s="9"/>
      <c r="W4" s="9"/>
      <c r="X4" s="9"/>
      <c r="Y4" s="9"/>
      <c r="Z4" s="9"/>
      <c r="AA4" s="9"/>
      <c r="AB4" s="9"/>
      <c r="AC4" s="9"/>
      <c r="AD4" s="9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9" t="s">
        <v>93</v>
      </c>
      <c r="CB4" s="2" t="s">
        <v>94</v>
      </c>
    </row>
    <row r="5" spans="1:80" ht="12.75" customHeight="1" x14ac:dyDescent="0.2">
      <c r="A5" s="2" t="s">
        <v>95</v>
      </c>
      <c r="B5" s="5" t="s">
        <v>96</v>
      </c>
      <c r="C5" s="3" t="s">
        <v>97</v>
      </c>
      <c r="D5" s="16">
        <v>35521</v>
      </c>
      <c r="E5" s="14">
        <v>41652</v>
      </c>
      <c r="F5" s="2">
        <v>500</v>
      </c>
      <c r="G5" s="2">
        <v>100</v>
      </c>
      <c r="H5" s="2">
        <v>3000</v>
      </c>
      <c r="I5" s="2">
        <v>2000</v>
      </c>
      <c r="J5" s="2" t="s">
        <v>98</v>
      </c>
      <c r="K5" s="2">
        <v>100</v>
      </c>
      <c r="N5" s="9"/>
      <c r="V5" s="9"/>
      <c r="W5" s="9"/>
      <c r="X5" s="9"/>
      <c r="Y5" s="9"/>
      <c r="Z5" s="9"/>
      <c r="AA5" s="9"/>
      <c r="AB5" s="9"/>
      <c r="AC5" s="9"/>
      <c r="AD5" s="9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9" t="s">
        <v>99</v>
      </c>
      <c r="CB5" s="9" t="s">
        <v>100</v>
      </c>
    </row>
    <row r="6" spans="1:80" ht="12.75" customHeight="1" x14ac:dyDescent="0.2">
      <c r="A6" s="2" t="s">
        <v>101</v>
      </c>
      <c r="B6" s="5" t="s">
        <v>102</v>
      </c>
      <c r="C6" s="3" t="s">
        <v>103</v>
      </c>
      <c r="D6" s="16">
        <v>36281</v>
      </c>
      <c r="E6" s="14">
        <v>40269</v>
      </c>
      <c r="F6" s="2">
        <v>500</v>
      </c>
      <c r="G6" s="2">
        <v>350</v>
      </c>
      <c r="H6" s="2">
        <v>4200</v>
      </c>
      <c r="I6" s="2">
        <v>2100</v>
      </c>
      <c r="K6" s="2">
        <v>100</v>
      </c>
      <c r="N6" s="9"/>
      <c r="V6" s="9"/>
      <c r="W6" s="9"/>
      <c r="X6" s="9"/>
      <c r="Y6" s="9"/>
      <c r="Z6" s="9"/>
      <c r="AA6" s="9"/>
      <c r="AB6" s="9"/>
      <c r="AC6" s="9"/>
      <c r="AD6" s="9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9" t="s">
        <v>104</v>
      </c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9" t="s">
        <v>105</v>
      </c>
      <c r="CB6" s="9" t="s">
        <v>100</v>
      </c>
    </row>
    <row r="7" spans="1:80" ht="12.75" customHeight="1" x14ac:dyDescent="0.2">
      <c r="A7" s="2" t="s">
        <v>106</v>
      </c>
      <c r="B7" s="3" t="s">
        <v>107</v>
      </c>
      <c r="C7" s="3" t="s">
        <v>108</v>
      </c>
      <c r="D7" s="16">
        <v>40787</v>
      </c>
      <c r="E7" s="14" t="s">
        <v>82</v>
      </c>
      <c r="F7" s="2">
        <v>10</v>
      </c>
      <c r="G7" s="2">
        <v>25</v>
      </c>
      <c r="H7" s="2">
        <v>1000</v>
      </c>
      <c r="I7" s="2">
        <v>500</v>
      </c>
      <c r="J7" s="2">
        <v>100</v>
      </c>
      <c r="K7" s="2">
        <v>100</v>
      </c>
      <c r="N7" s="9"/>
      <c r="V7" s="9"/>
      <c r="W7" s="9"/>
      <c r="X7" s="9"/>
      <c r="Y7" s="9"/>
      <c r="Z7" s="9"/>
      <c r="AA7" s="9"/>
      <c r="AB7" s="9"/>
      <c r="AC7" s="9"/>
      <c r="AD7" s="9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9" t="s">
        <v>109</v>
      </c>
      <c r="CB7" s="2" t="s">
        <v>110</v>
      </c>
    </row>
    <row r="8" spans="1:80" ht="12.75" customHeight="1" x14ac:dyDescent="0.2">
      <c r="A8" s="2" t="s">
        <v>111</v>
      </c>
      <c r="B8" s="3" t="s">
        <v>112</v>
      </c>
      <c r="C8" s="3" t="s">
        <v>113</v>
      </c>
      <c r="D8" s="16">
        <v>38749</v>
      </c>
      <c r="E8" s="14">
        <v>43885</v>
      </c>
      <c r="F8" s="2">
        <v>108</v>
      </c>
      <c r="G8" s="2">
        <v>75</v>
      </c>
      <c r="H8" s="2">
        <v>600</v>
      </c>
      <c r="I8" s="2">
        <v>400</v>
      </c>
      <c r="J8" s="9" t="s">
        <v>82</v>
      </c>
      <c r="K8" s="9" t="s">
        <v>82</v>
      </c>
      <c r="L8" s="9"/>
      <c r="M8" s="9"/>
      <c r="N8" s="9"/>
      <c r="P8" s="9">
        <v>500</v>
      </c>
      <c r="S8" s="9">
        <v>500</v>
      </c>
      <c r="T8" s="9">
        <v>2000</v>
      </c>
      <c r="V8" s="9"/>
      <c r="W8" s="9"/>
      <c r="X8" s="9"/>
      <c r="Y8" s="9"/>
      <c r="Z8" s="9"/>
      <c r="AA8" s="9">
        <v>2000</v>
      </c>
      <c r="AB8" s="9"/>
      <c r="AC8" s="9"/>
      <c r="AD8" s="9">
        <v>2000</v>
      </c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 t="s">
        <v>114</v>
      </c>
      <c r="CB8" s="9" t="s">
        <v>115</v>
      </c>
    </row>
    <row r="9" spans="1:80" ht="12.6" customHeight="1" x14ac:dyDescent="0.2">
      <c r="A9" s="2" t="s">
        <v>116</v>
      </c>
      <c r="B9" s="3" t="s">
        <v>117</v>
      </c>
      <c r="C9" s="3" t="s">
        <v>118</v>
      </c>
      <c r="D9" s="16">
        <v>41785</v>
      </c>
      <c r="E9" s="14" t="s">
        <v>82</v>
      </c>
      <c r="F9" s="2">
        <v>4</v>
      </c>
      <c r="G9" s="2">
        <v>8</v>
      </c>
      <c r="H9" s="2">
        <v>1000</v>
      </c>
      <c r="I9" s="2">
        <v>500</v>
      </c>
      <c r="K9" s="9"/>
      <c r="L9" s="9"/>
      <c r="M9" s="9"/>
      <c r="N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 t="s">
        <v>119</v>
      </c>
      <c r="CB9" s="2" t="s">
        <v>110</v>
      </c>
    </row>
    <row r="10" spans="1:80" ht="15" customHeight="1" x14ac:dyDescent="0.2">
      <c r="A10" s="2" t="s">
        <v>120</v>
      </c>
      <c r="B10" s="3" t="s">
        <v>121</v>
      </c>
      <c r="C10" s="3" t="s">
        <v>122</v>
      </c>
      <c r="D10" s="16">
        <v>45187</v>
      </c>
      <c r="E10" s="14" t="s">
        <v>82</v>
      </c>
      <c r="F10" s="2">
        <v>17</v>
      </c>
      <c r="G10" s="2">
        <f>SUM(2.22*60)</f>
        <v>133.20000000000002</v>
      </c>
      <c r="H10" s="2">
        <v>600</v>
      </c>
      <c r="I10" s="2">
        <v>400</v>
      </c>
      <c r="K10" s="9"/>
      <c r="L10" s="9"/>
      <c r="M10" s="9"/>
      <c r="N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 t="s">
        <v>109</v>
      </c>
      <c r="CB10" s="2" t="s">
        <v>123</v>
      </c>
    </row>
    <row r="11" spans="1:80" ht="15" customHeight="1" x14ac:dyDescent="0.2">
      <c r="A11" s="2" t="s">
        <v>124</v>
      </c>
      <c r="B11" s="3" t="s">
        <v>125</v>
      </c>
      <c r="C11" s="3" t="s">
        <v>126</v>
      </c>
      <c r="D11" s="16">
        <v>44935</v>
      </c>
      <c r="E11" s="14" t="s">
        <v>82</v>
      </c>
      <c r="F11" s="2">
        <v>14</v>
      </c>
      <c r="G11" s="2">
        <f>SUM(0.56*60)</f>
        <v>33.6</v>
      </c>
      <c r="H11" s="2">
        <v>600</v>
      </c>
      <c r="I11" s="2">
        <v>400</v>
      </c>
      <c r="K11" s="9"/>
      <c r="L11" s="9"/>
      <c r="M11" s="9"/>
      <c r="N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 t="s">
        <v>93</v>
      </c>
      <c r="CB11" s="2" t="s">
        <v>123</v>
      </c>
    </row>
    <row r="12" spans="1:80" ht="15" customHeight="1" x14ac:dyDescent="0.2">
      <c r="A12" s="2" t="s">
        <v>127</v>
      </c>
      <c r="B12" s="3" t="s">
        <v>128</v>
      </c>
      <c r="C12" s="3" t="s">
        <v>129</v>
      </c>
      <c r="D12" s="16">
        <v>41183</v>
      </c>
      <c r="E12" s="14" t="s">
        <v>82</v>
      </c>
      <c r="F12" s="2">
        <v>0.5</v>
      </c>
      <c r="G12" s="2">
        <v>5</v>
      </c>
      <c r="H12" s="2">
        <v>600</v>
      </c>
      <c r="I12" s="2">
        <v>400</v>
      </c>
      <c r="K12" s="2">
        <v>100</v>
      </c>
      <c r="N12" s="9"/>
      <c r="V12" s="9"/>
      <c r="W12" s="9"/>
      <c r="X12" s="9"/>
      <c r="Y12" s="9"/>
      <c r="Z12" s="9"/>
      <c r="AA12" s="9"/>
      <c r="AB12" s="9"/>
      <c r="AC12" s="9"/>
      <c r="AD12" s="9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9" t="s">
        <v>130</v>
      </c>
      <c r="CB12" s="9" t="s">
        <v>131</v>
      </c>
    </row>
    <row r="13" spans="1:80" ht="12.75" customHeight="1" x14ac:dyDescent="0.2">
      <c r="A13" s="2" t="s">
        <v>132</v>
      </c>
      <c r="B13" s="3" t="s">
        <v>133</v>
      </c>
      <c r="C13" s="3" t="s">
        <v>134</v>
      </c>
      <c r="D13" s="16">
        <v>45444</v>
      </c>
      <c r="E13" s="14" t="s">
        <v>82</v>
      </c>
      <c r="F13" s="2">
        <v>1</v>
      </c>
      <c r="G13" s="2">
        <v>15</v>
      </c>
      <c r="H13" s="2">
        <v>1000</v>
      </c>
      <c r="I13" s="2">
        <v>500</v>
      </c>
      <c r="J13" s="2" t="s">
        <v>135</v>
      </c>
      <c r="N13" s="9"/>
      <c r="V13" s="9"/>
      <c r="W13" s="9"/>
      <c r="X13" s="9"/>
      <c r="Y13" s="9"/>
      <c r="Z13" s="9"/>
      <c r="AA13" s="9"/>
      <c r="AB13" s="9"/>
      <c r="AC13" s="9"/>
      <c r="AD13" s="9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9" t="s">
        <v>109</v>
      </c>
      <c r="CB13" s="9" t="s">
        <v>110</v>
      </c>
    </row>
    <row r="14" spans="1:80" ht="12.75" customHeight="1" x14ac:dyDescent="0.2">
      <c r="A14" s="2" t="s">
        <v>136</v>
      </c>
      <c r="B14" s="3" t="s">
        <v>137</v>
      </c>
      <c r="C14" s="3" t="s">
        <v>138</v>
      </c>
      <c r="D14" s="16">
        <v>45444</v>
      </c>
      <c r="E14" s="14" t="s">
        <v>82</v>
      </c>
      <c r="F14" s="2">
        <v>2</v>
      </c>
      <c r="G14" s="2">
        <v>15</v>
      </c>
      <c r="H14" s="2">
        <v>1000</v>
      </c>
      <c r="I14" s="2">
        <v>500</v>
      </c>
      <c r="J14" s="2" t="s">
        <v>135</v>
      </c>
      <c r="N14" s="9"/>
      <c r="V14" s="9"/>
      <c r="W14" s="9"/>
      <c r="X14" s="9"/>
      <c r="Y14" s="9"/>
      <c r="Z14" s="9"/>
      <c r="AA14" s="9"/>
      <c r="AB14" s="9"/>
      <c r="AC14" s="9"/>
      <c r="AD14" s="9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9" t="s">
        <v>109</v>
      </c>
      <c r="CB14" s="9" t="s">
        <v>110</v>
      </c>
    </row>
    <row r="15" spans="1:80" ht="12.75" customHeight="1" x14ac:dyDescent="0.2">
      <c r="A15" s="2" t="s">
        <v>139</v>
      </c>
      <c r="B15" s="3" t="s">
        <v>140</v>
      </c>
      <c r="C15" s="3" t="s">
        <v>141</v>
      </c>
      <c r="D15" s="16">
        <v>45352</v>
      </c>
      <c r="E15" s="14" t="s">
        <v>82</v>
      </c>
      <c r="F15" s="2">
        <v>3</v>
      </c>
      <c r="G15" s="2">
        <f>SUM(0.28*60)</f>
        <v>16.8</v>
      </c>
      <c r="H15" s="2">
        <v>1000</v>
      </c>
      <c r="I15" s="2">
        <v>500</v>
      </c>
      <c r="J15" s="2" t="s">
        <v>135</v>
      </c>
      <c r="N15" s="9"/>
      <c r="V15" s="9"/>
      <c r="W15" s="9"/>
      <c r="X15" s="9"/>
      <c r="Y15" s="9"/>
      <c r="Z15" s="9"/>
      <c r="AA15" s="9"/>
      <c r="AB15" s="9"/>
      <c r="AC15" s="9"/>
      <c r="AD15" s="9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9" t="s">
        <v>109</v>
      </c>
      <c r="CB15" s="9" t="s">
        <v>110</v>
      </c>
    </row>
    <row r="16" spans="1:80" ht="12.75" customHeight="1" x14ac:dyDescent="0.2">
      <c r="A16" s="2" t="s">
        <v>142</v>
      </c>
      <c r="B16" s="3" t="s">
        <v>143</v>
      </c>
      <c r="C16" s="3" t="s">
        <v>144</v>
      </c>
      <c r="D16" s="16">
        <v>45444</v>
      </c>
      <c r="E16" s="14" t="s">
        <v>82</v>
      </c>
      <c r="F16" s="2">
        <v>1</v>
      </c>
      <c r="G16" s="2">
        <v>15</v>
      </c>
      <c r="H16" s="2">
        <v>1000</v>
      </c>
      <c r="I16" s="2">
        <v>500</v>
      </c>
      <c r="J16" s="2" t="s">
        <v>135</v>
      </c>
      <c r="N16" s="9"/>
      <c r="V16" s="9"/>
      <c r="W16" s="9"/>
      <c r="X16" s="9"/>
      <c r="Y16" s="9"/>
      <c r="Z16" s="9"/>
      <c r="AA16" s="9"/>
      <c r="AB16" s="9"/>
      <c r="AC16" s="9"/>
      <c r="AD16" s="9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9" t="s">
        <v>109</v>
      </c>
      <c r="CB16" s="9" t="s">
        <v>110</v>
      </c>
    </row>
    <row r="17" spans="1:80" ht="12.75" customHeight="1" x14ac:dyDescent="0.2">
      <c r="A17" s="2" t="s">
        <v>145</v>
      </c>
      <c r="B17" s="3" t="s">
        <v>146</v>
      </c>
      <c r="C17" s="3" t="s">
        <v>147</v>
      </c>
      <c r="D17" s="16">
        <v>45901</v>
      </c>
      <c r="E17" s="14" t="s">
        <v>82</v>
      </c>
      <c r="F17" s="2">
        <v>2</v>
      </c>
      <c r="G17" s="2">
        <v>30</v>
      </c>
      <c r="H17" s="2">
        <v>1000</v>
      </c>
      <c r="I17" s="2">
        <v>500</v>
      </c>
      <c r="J17" s="2" t="s">
        <v>135</v>
      </c>
      <c r="N17" s="9"/>
      <c r="V17" s="9"/>
      <c r="W17" s="9"/>
      <c r="X17" s="9"/>
      <c r="Y17" s="9"/>
      <c r="Z17" s="9"/>
      <c r="AA17" s="9"/>
      <c r="AB17" s="9"/>
      <c r="AC17" s="9"/>
      <c r="AD17" s="9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9" t="s">
        <v>109</v>
      </c>
      <c r="CB17" s="9" t="s">
        <v>110</v>
      </c>
    </row>
    <row r="18" spans="1:80" ht="12.75" customHeight="1" x14ac:dyDescent="0.2">
      <c r="A18" s="2" t="s">
        <v>148</v>
      </c>
      <c r="B18" s="3" t="s">
        <v>149</v>
      </c>
      <c r="C18" s="3" t="s">
        <v>150</v>
      </c>
      <c r="D18" s="16">
        <v>45453</v>
      </c>
      <c r="E18" s="14" t="s">
        <v>82</v>
      </c>
      <c r="F18" s="2">
        <v>1</v>
      </c>
      <c r="G18" s="2">
        <v>15</v>
      </c>
      <c r="H18" s="2">
        <v>1000</v>
      </c>
      <c r="I18" s="2">
        <v>500</v>
      </c>
      <c r="J18" s="2" t="s">
        <v>135</v>
      </c>
      <c r="K18" s="2">
        <v>100</v>
      </c>
      <c r="N18" s="9"/>
      <c r="V18" s="9"/>
      <c r="W18" s="9"/>
      <c r="X18" s="9"/>
      <c r="Y18" s="9"/>
      <c r="Z18" s="9"/>
      <c r="AA18" s="9"/>
      <c r="AB18" s="9"/>
      <c r="AC18" s="9"/>
      <c r="AD18" s="9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9" t="s">
        <v>109</v>
      </c>
      <c r="CB18" s="9" t="s">
        <v>110</v>
      </c>
    </row>
    <row r="19" spans="1:80" ht="12.75" customHeight="1" x14ac:dyDescent="0.2">
      <c r="A19" s="2" t="s">
        <v>155</v>
      </c>
      <c r="B19" s="3" t="s">
        <v>156</v>
      </c>
      <c r="C19" s="3" t="s">
        <v>157</v>
      </c>
      <c r="D19" s="16">
        <v>45488</v>
      </c>
      <c r="E19" s="14" t="s">
        <v>82</v>
      </c>
      <c r="F19" s="2">
        <v>5</v>
      </c>
      <c r="G19" s="2">
        <v>12.6</v>
      </c>
      <c r="H19" s="2">
        <v>1000</v>
      </c>
      <c r="I19" s="2">
        <v>500</v>
      </c>
      <c r="J19" s="2" t="s">
        <v>158</v>
      </c>
      <c r="N19" s="9"/>
      <c r="V19" s="9"/>
      <c r="W19" s="9"/>
      <c r="X19" s="9"/>
      <c r="Y19" s="9"/>
      <c r="Z19" s="9"/>
      <c r="AA19" s="9"/>
      <c r="AB19" s="9"/>
      <c r="AC19" s="9"/>
      <c r="AD19" s="9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9" t="s">
        <v>159</v>
      </c>
      <c r="CB19" s="9" t="s">
        <v>160</v>
      </c>
    </row>
    <row r="20" spans="1:80" ht="12.75" customHeight="1" x14ac:dyDescent="0.2">
      <c r="A20" s="2" t="s">
        <v>151</v>
      </c>
      <c r="B20" s="3" t="s">
        <v>152</v>
      </c>
      <c r="C20" s="3" t="s">
        <v>153</v>
      </c>
      <c r="D20" s="16">
        <v>45999</v>
      </c>
      <c r="E20" s="14" t="s">
        <v>82</v>
      </c>
      <c r="F20" s="2">
        <v>10</v>
      </c>
      <c r="G20" s="2">
        <v>660</v>
      </c>
      <c r="H20" s="2">
        <v>1000</v>
      </c>
      <c r="I20" s="2">
        <v>400</v>
      </c>
      <c r="N20" s="9"/>
      <c r="V20" s="9"/>
      <c r="W20" s="9"/>
      <c r="X20" s="9"/>
      <c r="Y20" s="9"/>
      <c r="Z20" s="9"/>
      <c r="AA20" s="9"/>
      <c r="AB20" s="9"/>
      <c r="AC20" s="9"/>
      <c r="AD20" s="9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9" t="s">
        <v>93</v>
      </c>
      <c r="CB20" s="9" t="s">
        <v>154</v>
      </c>
    </row>
    <row r="21" spans="1:80" ht="12.75" customHeight="1" x14ac:dyDescent="0.2">
      <c r="A21" s="2" t="s">
        <v>161</v>
      </c>
      <c r="B21" s="3" t="s">
        <v>162</v>
      </c>
      <c r="C21" s="3" t="s">
        <v>163</v>
      </c>
      <c r="D21" s="16">
        <v>45444</v>
      </c>
      <c r="E21" s="14" t="s">
        <v>82</v>
      </c>
      <c r="F21" s="2">
        <v>10</v>
      </c>
      <c r="G21" s="2">
        <v>30</v>
      </c>
      <c r="H21" s="2">
        <v>400</v>
      </c>
      <c r="I21" s="2">
        <v>100</v>
      </c>
      <c r="K21" s="2">
        <v>100</v>
      </c>
      <c r="N21" s="9"/>
      <c r="V21" s="9">
        <v>100</v>
      </c>
      <c r="W21" s="9"/>
      <c r="X21" s="9"/>
      <c r="Y21" s="9"/>
      <c r="Z21" s="9"/>
      <c r="AA21" s="9"/>
      <c r="AB21" s="9"/>
      <c r="AC21" s="9"/>
      <c r="AD21" s="9">
        <v>100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9" t="s">
        <v>99</v>
      </c>
      <c r="CB21" s="9" t="s">
        <v>84</v>
      </c>
    </row>
    <row r="22" spans="1:80" ht="12.75" customHeight="1" x14ac:dyDescent="0.2">
      <c r="A22" s="2" t="s">
        <v>164</v>
      </c>
      <c r="B22" s="3" t="s">
        <v>165</v>
      </c>
      <c r="C22" s="27" t="s">
        <v>166</v>
      </c>
      <c r="D22" s="16">
        <v>43862</v>
      </c>
      <c r="E22" s="14" t="s">
        <v>82</v>
      </c>
      <c r="F22" s="2">
        <v>3</v>
      </c>
      <c r="G22" s="2">
        <f>SUM(0.03*60)</f>
        <v>1.7999999999999998</v>
      </c>
      <c r="H22" s="2">
        <v>1000</v>
      </c>
      <c r="I22" s="2">
        <v>400</v>
      </c>
      <c r="N22" s="9"/>
      <c r="V22" s="9"/>
      <c r="W22" s="9"/>
      <c r="X22" s="9"/>
      <c r="Y22" s="9"/>
      <c r="Z22" s="9"/>
      <c r="AA22" s="9"/>
      <c r="AB22" s="9"/>
      <c r="AC22" s="9"/>
      <c r="AD22" s="9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9" t="s">
        <v>93</v>
      </c>
      <c r="CB22" s="9" t="s">
        <v>89</v>
      </c>
    </row>
    <row r="23" spans="1:80" ht="12.75" customHeight="1" x14ac:dyDescent="0.2">
      <c r="A23" s="2" t="s">
        <v>167</v>
      </c>
      <c r="B23" s="3" t="s">
        <v>168</v>
      </c>
      <c r="C23" s="3" t="s">
        <v>169</v>
      </c>
      <c r="D23" s="16">
        <v>44368</v>
      </c>
      <c r="E23" s="14" t="s">
        <v>82</v>
      </c>
      <c r="F23" s="2">
        <v>1</v>
      </c>
      <c r="G23" s="2">
        <v>12</v>
      </c>
      <c r="H23" s="2">
        <v>1000</v>
      </c>
      <c r="I23" s="2">
        <v>500</v>
      </c>
      <c r="J23" s="2">
        <v>100</v>
      </c>
      <c r="N23" s="9"/>
      <c r="V23" s="9"/>
      <c r="W23" s="9"/>
      <c r="X23" s="9"/>
      <c r="Y23" s="9"/>
      <c r="Z23" s="9"/>
      <c r="AA23" s="9"/>
      <c r="AB23" s="9"/>
      <c r="AC23" s="9"/>
      <c r="AD23" s="9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9" t="s">
        <v>109</v>
      </c>
      <c r="CB23" s="9" t="s">
        <v>110</v>
      </c>
    </row>
    <row r="24" spans="1:80" ht="12.75" customHeight="1" x14ac:dyDescent="0.2">
      <c r="A24" s="2" t="s">
        <v>170</v>
      </c>
      <c r="B24" s="3" t="s">
        <v>171</v>
      </c>
      <c r="C24" s="3" t="s">
        <v>172</v>
      </c>
      <c r="D24" s="16">
        <v>35247</v>
      </c>
      <c r="E24" s="14">
        <v>43983</v>
      </c>
      <c r="F24" s="2">
        <v>105</v>
      </c>
      <c r="G24" s="2">
        <v>300</v>
      </c>
      <c r="H24" s="2">
        <v>4000</v>
      </c>
      <c r="I24" s="2">
        <v>2000</v>
      </c>
      <c r="J24" s="2">
        <v>100</v>
      </c>
      <c r="N24" s="9"/>
      <c r="V24" s="9"/>
      <c r="W24" s="9"/>
      <c r="X24" s="9"/>
      <c r="Y24" s="9"/>
      <c r="Z24" s="9"/>
      <c r="AA24" s="9"/>
      <c r="AB24" s="9"/>
      <c r="AC24" s="9"/>
      <c r="AD24" s="9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9" t="s">
        <v>93</v>
      </c>
      <c r="CB24" s="2" t="s">
        <v>173</v>
      </c>
    </row>
    <row r="25" spans="1:80" ht="12.75" customHeight="1" x14ac:dyDescent="0.2">
      <c r="A25" s="2" t="s">
        <v>174</v>
      </c>
      <c r="B25" s="3" t="s">
        <v>175</v>
      </c>
      <c r="C25" s="3" t="s">
        <v>176</v>
      </c>
      <c r="D25" s="16">
        <v>42234</v>
      </c>
      <c r="E25" s="14" t="s">
        <v>82</v>
      </c>
      <c r="F25" s="2">
        <v>1</v>
      </c>
      <c r="G25" s="2">
        <v>12</v>
      </c>
      <c r="H25" s="2">
        <v>1000</v>
      </c>
      <c r="I25" s="2">
        <v>500</v>
      </c>
      <c r="J25" s="2">
        <v>100</v>
      </c>
      <c r="K25" s="2" t="s">
        <v>82</v>
      </c>
      <c r="N25" s="9"/>
      <c r="V25" s="9"/>
      <c r="W25" s="9"/>
      <c r="X25" s="9"/>
      <c r="Y25" s="9"/>
      <c r="Z25" s="9"/>
      <c r="AA25" s="9"/>
      <c r="AB25" s="9"/>
      <c r="AC25" s="9"/>
      <c r="AD25" s="9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9" t="s">
        <v>177</v>
      </c>
      <c r="CB25" s="9" t="s">
        <v>110</v>
      </c>
    </row>
    <row r="26" spans="1:80" ht="12.75" customHeight="1" x14ac:dyDescent="0.2">
      <c r="A26" s="2" t="s">
        <v>178</v>
      </c>
      <c r="B26" s="3" t="s">
        <v>179</v>
      </c>
      <c r="C26" s="3" t="s">
        <v>180</v>
      </c>
      <c r="D26" s="16">
        <v>33093</v>
      </c>
      <c r="E26" s="14">
        <v>42576</v>
      </c>
      <c r="F26" s="2">
        <v>12.5</v>
      </c>
      <c r="G26" s="2">
        <v>14</v>
      </c>
      <c r="H26" s="2">
        <v>1000</v>
      </c>
      <c r="I26" s="2">
        <v>400</v>
      </c>
      <c r="K26" s="2">
        <v>100</v>
      </c>
      <c r="N26" s="9"/>
      <c r="V26" s="9"/>
      <c r="W26" s="9"/>
      <c r="X26" s="9"/>
      <c r="Y26" s="9"/>
      <c r="Z26" s="9"/>
      <c r="AA26" s="9"/>
      <c r="AB26" s="9"/>
      <c r="AC26" s="9"/>
      <c r="AD26" s="9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9" t="s">
        <v>99</v>
      </c>
      <c r="CB26" s="9" t="s">
        <v>181</v>
      </c>
    </row>
    <row r="27" spans="1:80" ht="12.75" customHeight="1" x14ac:dyDescent="0.2">
      <c r="A27" s="2" t="s">
        <v>182</v>
      </c>
      <c r="B27" s="3" t="s">
        <v>183</v>
      </c>
      <c r="C27" s="3" t="s">
        <v>180</v>
      </c>
      <c r="D27" s="16">
        <v>39508</v>
      </c>
      <c r="E27" s="14">
        <v>41183</v>
      </c>
      <c r="F27" s="9">
        <v>20</v>
      </c>
      <c r="G27" s="9">
        <v>300</v>
      </c>
      <c r="H27" s="2">
        <v>600</v>
      </c>
      <c r="I27" s="2">
        <v>400</v>
      </c>
      <c r="K27" s="2">
        <v>100</v>
      </c>
      <c r="N27" s="9"/>
      <c r="V27" s="9"/>
      <c r="W27" s="9"/>
      <c r="X27" s="9"/>
      <c r="Y27" s="9"/>
      <c r="Z27" s="9"/>
      <c r="AA27" s="9"/>
      <c r="AB27" s="9"/>
      <c r="AC27" s="9"/>
      <c r="AD27" s="9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9" t="s">
        <v>99</v>
      </c>
      <c r="CB27" s="9" t="s">
        <v>181</v>
      </c>
    </row>
    <row r="28" spans="1:80" ht="12.75" customHeight="1" x14ac:dyDescent="0.2">
      <c r="A28" s="2" t="s">
        <v>184</v>
      </c>
      <c r="B28" s="3" t="s">
        <v>185</v>
      </c>
      <c r="C28" s="3" t="s">
        <v>186</v>
      </c>
      <c r="D28" s="16">
        <v>44501</v>
      </c>
      <c r="E28" s="14" t="s">
        <v>82</v>
      </c>
      <c r="F28" s="9">
        <v>27</v>
      </c>
      <c r="G28" s="9">
        <f>SUM(60*2.5)</f>
        <v>150</v>
      </c>
      <c r="H28" s="2">
        <v>100</v>
      </c>
      <c r="I28" s="2">
        <v>600</v>
      </c>
      <c r="K28" s="2">
        <v>100</v>
      </c>
      <c r="N28" s="9"/>
      <c r="V28" s="9"/>
      <c r="W28" s="9"/>
      <c r="X28" s="9"/>
      <c r="Y28" s="9"/>
      <c r="Z28" s="9"/>
      <c r="AA28" s="9"/>
      <c r="AB28" s="9"/>
      <c r="AC28" s="9"/>
      <c r="AD28" s="9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9" t="s">
        <v>99</v>
      </c>
      <c r="CB28" s="9" t="s">
        <v>181</v>
      </c>
    </row>
    <row r="29" spans="1:80" ht="12.75" customHeight="1" x14ac:dyDescent="0.2">
      <c r="A29" s="2" t="s">
        <v>187</v>
      </c>
      <c r="B29" s="3" t="s">
        <v>188</v>
      </c>
      <c r="C29" s="3" t="s">
        <v>180</v>
      </c>
      <c r="D29" s="16">
        <v>40210</v>
      </c>
      <c r="E29" s="14">
        <v>41183</v>
      </c>
      <c r="F29" s="2">
        <v>4</v>
      </c>
      <c r="G29" s="2">
        <v>67</v>
      </c>
      <c r="H29" s="2">
        <v>400</v>
      </c>
      <c r="I29" s="2">
        <v>400</v>
      </c>
      <c r="K29" s="2">
        <v>100</v>
      </c>
      <c r="N29" s="9"/>
      <c r="V29" s="9"/>
      <c r="W29" s="9"/>
      <c r="X29" s="9"/>
      <c r="Y29" s="9"/>
      <c r="Z29" s="9"/>
      <c r="AA29" s="9"/>
      <c r="AB29" s="9"/>
      <c r="AC29" s="9"/>
      <c r="AD29" s="9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9" t="s">
        <v>99</v>
      </c>
      <c r="CB29" s="9" t="s">
        <v>181</v>
      </c>
    </row>
    <row r="30" spans="1:80" ht="12.75" customHeight="1" x14ac:dyDescent="0.2">
      <c r="A30" s="2" t="s">
        <v>189</v>
      </c>
      <c r="B30" s="3" t="s">
        <v>190</v>
      </c>
      <c r="C30" s="3" t="s">
        <v>180</v>
      </c>
      <c r="D30" s="16">
        <v>41487</v>
      </c>
      <c r="E30" s="14" t="s">
        <v>82</v>
      </c>
      <c r="F30" s="2">
        <v>4</v>
      </c>
      <c r="G30" s="2">
        <v>67</v>
      </c>
      <c r="H30" s="2">
        <v>400</v>
      </c>
      <c r="I30" s="2">
        <v>400</v>
      </c>
      <c r="K30" s="2">
        <v>100</v>
      </c>
      <c r="N30" s="9"/>
      <c r="V30" s="9"/>
      <c r="W30" s="9"/>
      <c r="X30" s="9"/>
      <c r="Y30" s="9"/>
      <c r="Z30" s="9"/>
      <c r="AA30" s="9"/>
      <c r="AB30" s="9"/>
      <c r="AC30" s="9"/>
      <c r="AD30" s="9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9" t="s">
        <v>99</v>
      </c>
      <c r="CB30" s="9" t="s">
        <v>181</v>
      </c>
    </row>
    <row r="31" spans="1:80" ht="12.75" customHeight="1" x14ac:dyDescent="0.2">
      <c r="A31" s="2" t="s">
        <v>191</v>
      </c>
      <c r="B31" s="3" t="s">
        <v>192</v>
      </c>
      <c r="C31" s="3" t="s">
        <v>186</v>
      </c>
      <c r="D31" s="16">
        <v>45444</v>
      </c>
      <c r="E31" s="14" t="s">
        <v>82</v>
      </c>
      <c r="F31" s="2">
        <v>4</v>
      </c>
      <c r="G31" s="2">
        <v>72</v>
      </c>
      <c r="H31" s="2">
        <v>600</v>
      </c>
      <c r="I31" s="2">
        <v>400</v>
      </c>
      <c r="K31" s="2">
        <v>100</v>
      </c>
      <c r="N31" s="9"/>
      <c r="V31" s="9"/>
      <c r="W31" s="9"/>
      <c r="X31" s="9"/>
      <c r="Y31" s="9"/>
      <c r="Z31" s="9"/>
      <c r="AA31" s="9"/>
      <c r="AB31" s="9"/>
      <c r="AC31" s="9"/>
      <c r="AD31" s="9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9" t="s">
        <v>99</v>
      </c>
      <c r="CB31" s="9" t="s">
        <v>181</v>
      </c>
    </row>
    <row r="32" spans="1:80" ht="12.75" customHeight="1" x14ac:dyDescent="0.2">
      <c r="A32" s="2" t="s">
        <v>193</v>
      </c>
      <c r="B32" s="3" t="s">
        <v>194</v>
      </c>
      <c r="C32" s="3" t="s">
        <v>180</v>
      </c>
      <c r="D32" s="16">
        <v>36861</v>
      </c>
      <c r="E32" s="14">
        <v>41183</v>
      </c>
      <c r="F32" s="2">
        <v>4.5</v>
      </c>
      <c r="G32" s="2">
        <v>51</v>
      </c>
      <c r="H32" s="2">
        <v>600</v>
      </c>
      <c r="I32" s="2">
        <v>400</v>
      </c>
      <c r="K32" s="2">
        <v>100</v>
      </c>
      <c r="N32" s="9"/>
      <c r="V32" s="9"/>
      <c r="W32" s="9"/>
      <c r="X32" s="9"/>
      <c r="Y32" s="9"/>
      <c r="Z32" s="9"/>
      <c r="AA32" s="9"/>
      <c r="AB32" s="9"/>
      <c r="AC32" s="9"/>
      <c r="AD32" s="9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9" t="s">
        <v>99</v>
      </c>
      <c r="CB32" s="9" t="s">
        <v>181</v>
      </c>
    </row>
    <row r="33" spans="1:80" ht="12.75" customHeight="1" x14ac:dyDescent="0.2">
      <c r="A33" s="2" t="s">
        <v>195</v>
      </c>
      <c r="B33" s="3" t="s">
        <v>196</v>
      </c>
      <c r="C33" s="3" t="s">
        <v>180</v>
      </c>
      <c r="D33" s="16">
        <v>43805</v>
      </c>
      <c r="E33" s="14" t="s">
        <v>82</v>
      </c>
      <c r="F33" s="2">
        <v>2</v>
      </c>
      <c r="G33" s="2">
        <v>0.56000000000000005</v>
      </c>
      <c r="H33" s="2">
        <v>1000</v>
      </c>
      <c r="I33" s="2">
        <v>400</v>
      </c>
      <c r="K33" s="2">
        <v>100</v>
      </c>
      <c r="N33" s="9"/>
      <c r="V33" s="9"/>
      <c r="W33" s="9"/>
      <c r="X33" s="9"/>
      <c r="Y33" s="9"/>
      <c r="Z33" s="9"/>
      <c r="AA33" s="9"/>
      <c r="AB33" s="9"/>
      <c r="AC33" s="9"/>
      <c r="AD33" s="9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9" t="s">
        <v>99</v>
      </c>
      <c r="CB33" s="9" t="s">
        <v>181</v>
      </c>
    </row>
    <row r="34" spans="1:80" ht="12.75" customHeight="1" x14ac:dyDescent="0.2">
      <c r="A34" s="2" t="s">
        <v>197</v>
      </c>
      <c r="B34" s="3" t="s">
        <v>198</v>
      </c>
      <c r="C34" s="3" t="s">
        <v>199</v>
      </c>
      <c r="D34" s="16">
        <v>36609</v>
      </c>
      <c r="E34" s="14">
        <v>41580</v>
      </c>
      <c r="F34" s="2">
        <v>100</v>
      </c>
      <c r="G34" s="2">
        <v>70</v>
      </c>
      <c r="H34" s="2">
        <v>600</v>
      </c>
      <c r="I34" s="2">
        <v>400</v>
      </c>
      <c r="J34" s="9" t="s">
        <v>82</v>
      </c>
      <c r="K34" s="2">
        <v>100</v>
      </c>
      <c r="N34" s="9"/>
      <c r="V34" s="9"/>
      <c r="W34" s="9"/>
      <c r="X34" s="9"/>
      <c r="Y34" s="9"/>
      <c r="Z34" s="9"/>
      <c r="AA34" s="9"/>
      <c r="AB34" s="9"/>
      <c r="AC34" s="9"/>
      <c r="AD34" s="9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9" t="s">
        <v>159</v>
      </c>
      <c r="CB34" s="9" t="s">
        <v>200</v>
      </c>
    </row>
    <row r="35" spans="1:80" ht="50.85" customHeight="1" x14ac:dyDescent="0.2">
      <c r="A35" s="2" t="s">
        <v>201</v>
      </c>
      <c r="B35" s="3" t="s">
        <v>202</v>
      </c>
      <c r="C35" s="3" t="s">
        <v>199</v>
      </c>
      <c r="D35" s="16">
        <v>36609</v>
      </c>
      <c r="E35" s="14">
        <v>41580</v>
      </c>
      <c r="F35" s="2">
        <v>70</v>
      </c>
      <c r="G35" s="2">
        <v>146</v>
      </c>
      <c r="H35" s="2">
        <v>1000</v>
      </c>
      <c r="I35" s="2">
        <v>500</v>
      </c>
      <c r="J35" s="9" t="s">
        <v>82</v>
      </c>
      <c r="K35" s="2">
        <v>100</v>
      </c>
      <c r="N35" s="9"/>
      <c r="V35" s="9"/>
      <c r="W35" s="9"/>
      <c r="X35" s="9"/>
      <c r="Y35" s="9"/>
      <c r="Z35" s="9"/>
      <c r="AA35" s="9"/>
      <c r="AB35" s="9"/>
      <c r="AC35" s="9"/>
      <c r="AD35" s="9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9" t="s">
        <v>159</v>
      </c>
      <c r="CB35" s="9" t="s">
        <v>203</v>
      </c>
    </row>
    <row r="36" spans="1:80" ht="12.75" customHeight="1" x14ac:dyDescent="0.2">
      <c r="A36" s="2" t="s">
        <v>204</v>
      </c>
      <c r="B36" s="3" t="s">
        <v>205</v>
      </c>
      <c r="C36" s="3" t="s">
        <v>206</v>
      </c>
      <c r="D36" s="16">
        <v>44287</v>
      </c>
      <c r="E36" s="14" t="s">
        <v>82</v>
      </c>
      <c r="F36" s="2">
        <v>5</v>
      </c>
      <c r="G36" s="2">
        <v>12</v>
      </c>
      <c r="H36" s="2">
        <v>1000</v>
      </c>
      <c r="I36" s="2">
        <v>500</v>
      </c>
      <c r="J36" s="9" t="s">
        <v>207</v>
      </c>
      <c r="N36" s="9"/>
      <c r="V36" s="9"/>
      <c r="W36" s="9"/>
      <c r="X36" s="9"/>
      <c r="Y36" s="9"/>
      <c r="Z36" s="9"/>
      <c r="AA36" s="9"/>
      <c r="AB36" s="9"/>
      <c r="AC36" s="9"/>
      <c r="AD36" s="9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9" t="s">
        <v>208</v>
      </c>
      <c r="CB36" s="9" t="s">
        <v>110</v>
      </c>
    </row>
    <row r="37" spans="1:80" ht="12.75" customHeight="1" x14ac:dyDescent="0.2">
      <c r="A37" s="2" t="s">
        <v>209</v>
      </c>
      <c r="B37" s="3" t="s">
        <v>210</v>
      </c>
      <c r="C37" s="3" t="s">
        <v>211</v>
      </c>
      <c r="D37" s="16">
        <v>42135</v>
      </c>
      <c r="E37" s="14" t="s">
        <v>82</v>
      </c>
      <c r="F37" s="2">
        <v>1</v>
      </c>
      <c r="G37" s="2">
        <v>2.4</v>
      </c>
      <c r="H37" s="2">
        <v>1000</v>
      </c>
      <c r="I37" s="2">
        <v>500</v>
      </c>
      <c r="J37" s="2">
        <v>100</v>
      </c>
      <c r="K37" s="2" t="s">
        <v>82</v>
      </c>
      <c r="N37" s="9"/>
      <c r="V37" s="9"/>
      <c r="W37" s="9"/>
      <c r="X37" s="9"/>
      <c r="Y37" s="9"/>
      <c r="Z37" s="9"/>
      <c r="AA37" s="9"/>
      <c r="AB37" s="9"/>
      <c r="AC37" s="9"/>
      <c r="AD37" s="9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9" t="s">
        <v>212</v>
      </c>
      <c r="CB37" s="9" t="s">
        <v>110</v>
      </c>
    </row>
    <row r="38" spans="1:80" ht="12.75" customHeight="1" x14ac:dyDescent="0.2">
      <c r="A38" s="2" t="s">
        <v>213</v>
      </c>
      <c r="B38" s="3" t="s">
        <v>214</v>
      </c>
      <c r="C38" s="3" t="s">
        <v>215</v>
      </c>
      <c r="D38" s="16">
        <v>40238</v>
      </c>
      <c r="E38" s="14">
        <v>44682</v>
      </c>
      <c r="F38" s="2">
        <v>50</v>
      </c>
      <c r="G38" s="2">
        <v>120</v>
      </c>
      <c r="H38" s="2">
        <v>300</v>
      </c>
      <c r="I38" s="2">
        <v>200</v>
      </c>
      <c r="N38" s="9"/>
      <c r="V38" s="9"/>
      <c r="W38" s="9"/>
      <c r="X38" s="9"/>
      <c r="Y38" s="9"/>
      <c r="Z38" s="9"/>
      <c r="AA38" s="9"/>
      <c r="AB38" s="9"/>
      <c r="AC38" s="9"/>
      <c r="AD38" s="9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9" t="s">
        <v>119</v>
      </c>
      <c r="CB38" s="2" t="s">
        <v>216</v>
      </c>
    </row>
    <row r="39" spans="1:80" ht="12.75" customHeight="1" x14ac:dyDescent="0.2">
      <c r="A39" s="2" t="s">
        <v>217</v>
      </c>
      <c r="B39" s="3" t="s">
        <v>218</v>
      </c>
      <c r="C39" s="3" t="s">
        <v>219</v>
      </c>
      <c r="D39" s="16">
        <v>39692</v>
      </c>
      <c r="E39" s="14">
        <v>43245</v>
      </c>
      <c r="F39" s="2">
        <v>48</v>
      </c>
      <c r="G39" s="2">
        <v>300</v>
      </c>
      <c r="H39" s="2">
        <v>300</v>
      </c>
      <c r="I39" s="2">
        <v>200</v>
      </c>
      <c r="N39" s="9"/>
      <c r="V39" s="9"/>
      <c r="W39" s="9"/>
      <c r="X39" s="9"/>
      <c r="Y39" s="9"/>
      <c r="Z39" s="9"/>
      <c r="AA39" s="9"/>
      <c r="AB39" s="9"/>
      <c r="AC39" s="9"/>
      <c r="AD39" s="9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>
        <v>2</v>
      </c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9" t="s">
        <v>109</v>
      </c>
      <c r="CB39" s="2" t="s">
        <v>216</v>
      </c>
    </row>
    <row r="40" spans="1:80" ht="12.75" customHeight="1" x14ac:dyDescent="0.2">
      <c r="A40" s="2" t="s">
        <v>220</v>
      </c>
      <c r="B40" s="3" t="s">
        <v>221</v>
      </c>
      <c r="C40" s="3" t="s">
        <v>222</v>
      </c>
      <c r="D40" s="16">
        <v>44134</v>
      </c>
      <c r="E40" s="14" t="s">
        <v>82</v>
      </c>
      <c r="F40" s="2">
        <v>1</v>
      </c>
      <c r="G40" s="2">
        <f>SUM(0.15*60)</f>
        <v>9</v>
      </c>
      <c r="H40" s="2">
        <v>1000</v>
      </c>
      <c r="I40" s="2">
        <v>100</v>
      </c>
      <c r="N40" s="9"/>
      <c r="T40" s="9">
        <v>1000</v>
      </c>
      <c r="V40" s="9"/>
      <c r="W40" s="9"/>
      <c r="X40" s="9"/>
      <c r="Y40" s="9"/>
      <c r="Z40" s="9"/>
      <c r="AA40" s="9"/>
      <c r="AB40" s="9"/>
      <c r="AC40" s="9"/>
      <c r="AD40" s="9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9" t="s">
        <v>109</v>
      </c>
      <c r="CB40" s="2" t="s">
        <v>223</v>
      </c>
    </row>
    <row r="41" spans="1:80" ht="12.75" customHeight="1" x14ac:dyDescent="0.2">
      <c r="A41" s="2" t="s">
        <v>224</v>
      </c>
      <c r="B41" s="3" t="s">
        <v>225</v>
      </c>
      <c r="C41" s="3" t="s">
        <v>226</v>
      </c>
      <c r="D41" s="16">
        <v>41244</v>
      </c>
      <c r="E41" s="14" t="s">
        <v>82</v>
      </c>
      <c r="F41" s="2">
        <v>2.5</v>
      </c>
      <c r="G41" s="2">
        <v>7</v>
      </c>
      <c r="H41" s="2">
        <v>1000</v>
      </c>
      <c r="I41" s="2">
        <v>500</v>
      </c>
      <c r="N41" s="9"/>
      <c r="V41" s="9"/>
      <c r="W41" s="9"/>
      <c r="X41" s="9"/>
      <c r="Y41" s="9"/>
      <c r="Z41" s="9"/>
      <c r="AA41" s="9"/>
      <c r="AB41" s="9"/>
      <c r="AC41" s="9"/>
      <c r="AD41" s="9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>
        <v>100</v>
      </c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9" t="s">
        <v>227</v>
      </c>
      <c r="CB41" s="9" t="s">
        <v>110</v>
      </c>
    </row>
    <row r="42" spans="1:80" ht="12.75" customHeight="1" x14ac:dyDescent="0.2">
      <c r="A42" s="2" t="s">
        <v>228</v>
      </c>
      <c r="B42" s="3" t="s">
        <v>229</v>
      </c>
      <c r="C42" s="3" t="s">
        <v>230</v>
      </c>
      <c r="D42" s="16">
        <v>43899</v>
      </c>
      <c r="E42" s="14" t="s">
        <v>82</v>
      </c>
      <c r="F42" s="2">
        <v>2</v>
      </c>
      <c r="G42" s="2">
        <v>1.2</v>
      </c>
      <c r="H42" s="2">
        <v>1000</v>
      </c>
      <c r="I42" s="2">
        <v>400</v>
      </c>
      <c r="N42" s="9"/>
      <c r="V42" s="9"/>
      <c r="W42" s="9"/>
      <c r="X42" s="9"/>
      <c r="Y42" s="9"/>
      <c r="Z42" s="9"/>
      <c r="AA42" s="9"/>
      <c r="AB42" s="9"/>
      <c r="AC42" s="9"/>
      <c r="AD42" s="9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9" t="s">
        <v>231</v>
      </c>
      <c r="CB42" s="9" t="s">
        <v>89</v>
      </c>
    </row>
    <row r="43" spans="1:80" ht="12.75" customHeight="1" x14ac:dyDescent="0.2">
      <c r="A43" s="2" t="s">
        <v>232</v>
      </c>
      <c r="B43" s="3" t="s">
        <v>233</v>
      </c>
      <c r="C43" s="3" t="s">
        <v>234</v>
      </c>
      <c r="D43" s="16">
        <v>42114</v>
      </c>
      <c r="E43" s="14" t="s">
        <v>82</v>
      </c>
      <c r="F43" s="2">
        <v>6.1</v>
      </c>
      <c r="G43" s="2">
        <v>150</v>
      </c>
      <c r="H43" s="2">
        <v>600</v>
      </c>
      <c r="I43" s="2">
        <v>400</v>
      </c>
      <c r="N43" s="9"/>
      <c r="V43" s="9"/>
      <c r="W43" s="9"/>
      <c r="X43" s="9"/>
      <c r="Y43" s="9"/>
      <c r="Z43" s="9"/>
      <c r="AA43" s="9"/>
      <c r="AB43" s="9"/>
      <c r="AC43" s="9"/>
      <c r="AD43" s="9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9" t="s">
        <v>88</v>
      </c>
      <c r="CB43" s="2" t="s">
        <v>235</v>
      </c>
    </row>
    <row r="44" spans="1:80" ht="12.75" customHeight="1" x14ac:dyDescent="0.2">
      <c r="A44" s="2" t="s">
        <v>236</v>
      </c>
      <c r="B44" s="3" t="s">
        <v>237</v>
      </c>
      <c r="C44" s="3" t="s">
        <v>238</v>
      </c>
      <c r="D44" s="16">
        <v>35004</v>
      </c>
      <c r="E44" s="14">
        <v>41244</v>
      </c>
      <c r="F44" s="2" t="s">
        <v>239</v>
      </c>
      <c r="G44" s="2" t="s">
        <v>240</v>
      </c>
      <c r="H44" s="2">
        <v>600</v>
      </c>
      <c r="I44" s="2">
        <v>400</v>
      </c>
      <c r="K44" s="2">
        <v>100</v>
      </c>
      <c r="N44" s="9"/>
      <c r="V44" s="9"/>
      <c r="W44" s="9"/>
      <c r="X44" s="9"/>
      <c r="Y44" s="9"/>
      <c r="Z44" s="9"/>
      <c r="AA44" s="9"/>
      <c r="AB44" s="9"/>
      <c r="AC44" s="9"/>
      <c r="AD44" s="9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9" t="s">
        <v>241</v>
      </c>
      <c r="CB44" s="2" t="s">
        <v>200</v>
      </c>
    </row>
    <row r="45" spans="1:80" ht="12.75" customHeight="1" x14ac:dyDescent="0.2">
      <c r="A45" s="2" t="s">
        <v>242</v>
      </c>
      <c r="B45" s="3" t="s">
        <v>243</v>
      </c>
      <c r="C45" s="3" t="s">
        <v>244</v>
      </c>
      <c r="D45" s="16">
        <v>45658</v>
      </c>
      <c r="E45" s="14" t="s">
        <v>82</v>
      </c>
      <c r="F45" s="2">
        <v>500</v>
      </c>
      <c r="G45" s="2">
        <v>500</v>
      </c>
      <c r="H45" s="2">
        <v>1150</v>
      </c>
      <c r="I45" s="2">
        <v>1000</v>
      </c>
      <c r="J45" s="2" t="s">
        <v>135</v>
      </c>
      <c r="N45" s="9">
        <v>3000</v>
      </c>
      <c r="V45" s="9"/>
      <c r="W45" s="9"/>
      <c r="X45" s="9"/>
      <c r="Y45" s="9"/>
      <c r="Z45" s="9"/>
      <c r="AA45" s="9"/>
      <c r="AB45" s="9"/>
      <c r="AC45" s="9"/>
      <c r="AD45" s="9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>
        <v>1200</v>
      </c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9" t="s">
        <v>245</v>
      </c>
      <c r="CB45" s="2" t="s">
        <v>154</v>
      </c>
    </row>
    <row r="46" spans="1:80" ht="12.75" customHeight="1" x14ac:dyDescent="0.2">
      <c r="A46" s="2" t="s">
        <v>246</v>
      </c>
      <c r="B46" s="3" t="s">
        <v>247</v>
      </c>
      <c r="C46" s="3" t="s">
        <v>248</v>
      </c>
      <c r="D46" s="16">
        <v>42114</v>
      </c>
      <c r="E46" s="14" t="s">
        <v>82</v>
      </c>
      <c r="F46" s="2">
        <v>130</v>
      </c>
      <c r="G46" s="2">
        <v>480</v>
      </c>
      <c r="H46" s="2">
        <v>1000</v>
      </c>
      <c r="I46" s="2">
        <v>1000</v>
      </c>
      <c r="J46" s="2">
        <v>100</v>
      </c>
      <c r="N46" s="9"/>
      <c r="V46" s="9"/>
      <c r="W46" s="9"/>
      <c r="X46" s="9"/>
      <c r="Y46" s="9"/>
      <c r="Z46" s="9"/>
      <c r="AA46" s="9"/>
      <c r="AB46" s="9"/>
      <c r="AC46" s="9"/>
      <c r="AD46" s="9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9" t="s">
        <v>83</v>
      </c>
      <c r="CB46" s="2" t="s">
        <v>249</v>
      </c>
    </row>
    <row r="47" spans="1:80" ht="12.75" customHeight="1" x14ac:dyDescent="0.2">
      <c r="A47" s="2" t="s">
        <v>250</v>
      </c>
      <c r="B47" s="3" t="s">
        <v>251</v>
      </c>
      <c r="C47" s="3" t="s">
        <v>252</v>
      </c>
      <c r="D47" s="16">
        <v>38887</v>
      </c>
      <c r="E47" s="14">
        <v>44621</v>
      </c>
      <c r="F47" s="2">
        <v>7</v>
      </c>
      <c r="G47" s="2">
        <v>6.5</v>
      </c>
      <c r="H47" s="2">
        <v>600</v>
      </c>
      <c r="I47" s="2">
        <v>400</v>
      </c>
      <c r="N47" s="9"/>
      <c r="V47" s="9"/>
      <c r="W47" s="9"/>
      <c r="X47" s="9"/>
      <c r="Y47" s="9"/>
      <c r="Z47" s="9"/>
      <c r="AA47" s="9"/>
      <c r="AB47" s="9"/>
      <c r="AC47" s="9"/>
      <c r="AD47" s="9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>
        <v>100</v>
      </c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9" t="s">
        <v>253</v>
      </c>
      <c r="CB47" s="2" t="s">
        <v>110</v>
      </c>
    </row>
    <row r="48" spans="1:80" ht="12.75" customHeight="1" x14ac:dyDescent="0.2">
      <c r="A48" s="2" t="s">
        <v>254</v>
      </c>
      <c r="B48" s="3" t="s">
        <v>255</v>
      </c>
      <c r="C48" s="3" t="s">
        <v>256</v>
      </c>
      <c r="D48" s="16">
        <v>42339</v>
      </c>
      <c r="E48" s="14" t="s">
        <v>82</v>
      </c>
      <c r="F48" s="2">
        <v>25</v>
      </c>
      <c r="G48" s="2">
        <v>228</v>
      </c>
      <c r="H48" s="2">
        <v>300</v>
      </c>
      <c r="I48" s="2">
        <v>200</v>
      </c>
      <c r="N48" s="9"/>
      <c r="V48" s="9"/>
      <c r="W48" s="9"/>
      <c r="X48" s="9"/>
      <c r="Y48" s="9"/>
      <c r="Z48" s="9"/>
      <c r="AA48" s="9"/>
      <c r="AB48" s="9"/>
      <c r="AC48" s="9"/>
      <c r="AD48" s="9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9" t="s">
        <v>253</v>
      </c>
      <c r="CB48" s="2" t="s">
        <v>216</v>
      </c>
    </row>
    <row r="49" spans="1:80" ht="12.75" customHeight="1" x14ac:dyDescent="0.2">
      <c r="A49" s="2" t="s">
        <v>257</v>
      </c>
      <c r="B49" s="3" t="s">
        <v>258</v>
      </c>
      <c r="C49" s="3" t="s">
        <v>259</v>
      </c>
      <c r="D49" s="16">
        <v>41281</v>
      </c>
      <c r="E49" s="14">
        <v>44995</v>
      </c>
      <c r="F49" s="2">
        <v>3</v>
      </c>
      <c r="G49" s="2">
        <f>SUM(2.5*60)</f>
        <v>150</v>
      </c>
      <c r="H49" s="2">
        <v>1000</v>
      </c>
      <c r="I49" s="2">
        <v>500</v>
      </c>
      <c r="N49" s="9"/>
      <c r="V49" s="9"/>
      <c r="W49" s="9"/>
      <c r="X49" s="9"/>
      <c r="Y49" s="9"/>
      <c r="Z49" s="9"/>
      <c r="AA49" s="9"/>
      <c r="AB49" s="9"/>
      <c r="AC49" s="9"/>
      <c r="AD49" s="9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9" t="s">
        <v>93</v>
      </c>
      <c r="CB49" s="2" t="s">
        <v>203</v>
      </c>
    </row>
    <row r="50" spans="1:80" ht="25.15" customHeight="1" x14ac:dyDescent="0.2">
      <c r="A50" s="2" t="s">
        <v>260</v>
      </c>
      <c r="B50" s="3" t="s">
        <v>261</v>
      </c>
      <c r="C50" s="3" t="s">
        <v>262</v>
      </c>
      <c r="D50" s="16">
        <v>39661</v>
      </c>
      <c r="E50" s="14">
        <v>45474</v>
      </c>
      <c r="F50" s="2">
        <v>4</v>
      </c>
      <c r="G50" s="2">
        <f>SUM(60*9.7)</f>
        <v>582</v>
      </c>
      <c r="H50" s="2">
        <v>300</v>
      </c>
      <c r="I50" s="2">
        <v>200</v>
      </c>
      <c r="K50" s="2">
        <v>100</v>
      </c>
      <c r="N50" s="9"/>
      <c r="V50" s="9"/>
      <c r="W50" s="9"/>
      <c r="X50" s="9"/>
      <c r="Y50" s="9"/>
      <c r="Z50" s="9"/>
      <c r="AA50" s="9"/>
      <c r="AB50" s="9"/>
      <c r="AC50" s="9"/>
      <c r="AD50" s="9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9" t="s">
        <v>263</v>
      </c>
      <c r="CB50" s="9" t="s">
        <v>216</v>
      </c>
    </row>
    <row r="51" spans="1:80" ht="25.5" customHeight="1" x14ac:dyDescent="0.2">
      <c r="A51" s="2" t="s">
        <v>264</v>
      </c>
      <c r="B51" s="3" t="s">
        <v>265</v>
      </c>
      <c r="C51" s="3" t="s">
        <v>266</v>
      </c>
      <c r="D51" s="16">
        <v>39326</v>
      </c>
      <c r="E51" s="14">
        <v>44458</v>
      </c>
      <c r="F51" s="2">
        <v>3</v>
      </c>
      <c r="G51" s="2" t="s">
        <v>82</v>
      </c>
      <c r="H51" s="2">
        <v>600</v>
      </c>
      <c r="I51" s="2">
        <v>400</v>
      </c>
      <c r="N51" s="9"/>
      <c r="V51" s="9"/>
      <c r="W51" s="9"/>
      <c r="X51" s="9"/>
      <c r="Y51" s="9"/>
      <c r="Z51" s="9"/>
      <c r="AA51" s="9"/>
      <c r="AB51" s="9"/>
      <c r="AC51" s="9"/>
      <c r="AD51" s="9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9" t="s">
        <v>263</v>
      </c>
      <c r="CB51" s="9" t="s">
        <v>235</v>
      </c>
    </row>
    <row r="52" spans="1:80" ht="27.75" customHeight="1" x14ac:dyDescent="0.2">
      <c r="A52" s="2" t="s">
        <v>267</v>
      </c>
      <c r="B52" s="3" t="s">
        <v>268</v>
      </c>
      <c r="C52" s="3" t="s">
        <v>269</v>
      </c>
      <c r="D52" s="16">
        <v>39326</v>
      </c>
      <c r="E52" s="14">
        <v>40210</v>
      </c>
      <c r="F52" s="2">
        <v>5</v>
      </c>
      <c r="G52" s="2" t="s">
        <v>82</v>
      </c>
      <c r="H52" s="2">
        <v>600</v>
      </c>
      <c r="I52" s="2">
        <v>400</v>
      </c>
      <c r="N52" s="9"/>
      <c r="V52" s="9"/>
      <c r="W52" s="9"/>
      <c r="X52" s="9"/>
      <c r="Y52" s="9"/>
      <c r="Z52" s="9"/>
      <c r="AA52" s="9"/>
      <c r="AB52" s="9"/>
      <c r="AC52" s="9"/>
      <c r="AD52" s="9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9" t="s">
        <v>270</v>
      </c>
      <c r="CB52" s="9" t="s">
        <v>235</v>
      </c>
    </row>
    <row r="53" spans="1:80" ht="25.5" customHeight="1" x14ac:dyDescent="0.2">
      <c r="A53" s="2" t="s">
        <v>271</v>
      </c>
      <c r="B53" s="3" t="s">
        <v>272</v>
      </c>
      <c r="C53" s="3" t="s">
        <v>273</v>
      </c>
      <c r="D53" s="16">
        <v>39326</v>
      </c>
      <c r="E53" s="14">
        <v>40210</v>
      </c>
      <c r="F53" s="2">
        <v>5</v>
      </c>
      <c r="G53" s="2" t="s">
        <v>82</v>
      </c>
      <c r="H53" s="2">
        <v>600</v>
      </c>
      <c r="I53" s="2">
        <v>400</v>
      </c>
      <c r="N53" s="9"/>
      <c r="V53" s="9"/>
      <c r="W53" s="9"/>
      <c r="X53" s="9"/>
      <c r="Y53" s="9"/>
      <c r="Z53" s="9"/>
      <c r="AA53" s="9"/>
      <c r="AB53" s="9"/>
      <c r="AC53" s="9"/>
      <c r="AD53" s="9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9" t="s">
        <v>274</v>
      </c>
      <c r="CB53" s="9" t="s">
        <v>235</v>
      </c>
    </row>
    <row r="54" spans="1:80" ht="25.5" customHeight="1" x14ac:dyDescent="0.2">
      <c r="A54" s="2" t="s">
        <v>275</v>
      </c>
      <c r="B54" s="3" t="s">
        <v>276</v>
      </c>
      <c r="C54" s="3" t="s">
        <v>277</v>
      </c>
      <c r="D54" s="16">
        <v>39326</v>
      </c>
      <c r="E54" s="14">
        <v>40210</v>
      </c>
      <c r="F54" s="2">
        <v>5</v>
      </c>
      <c r="G54" s="2" t="s">
        <v>82</v>
      </c>
      <c r="H54" s="2">
        <v>600</v>
      </c>
      <c r="I54" s="2">
        <v>400</v>
      </c>
      <c r="N54" s="9"/>
      <c r="V54" s="9"/>
      <c r="W54" s="9"/>
      <c r="X54" s="9"/>
      <c r="Y54" s="9"/>
      <c r="Z54" s="9"/>
      <c r="AA54" s="9"/>
      <c r="AB54" s="9"/>
      <c r="AC54" s="9"/>
      <c r="AD54" s="9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9" t="s">
        <v>263</v>
      </c>
      <c r="CB54" s="9" t="s">
        <v>235</v>
      </c>
    </row>
    <row r="55" spans="1:80" ht="27" customHeight="1" x14ac:dyDescent="0.2">
      <c r="A55" s="2" t="s">
        <v>278</v>
      </c>
      <c r="B55" s="3" t="s">
        <v>279</v>
      </c>
      <c r="C55" s="3" t="s">
        <v>280</v>
      </c>
      <c r="D55" s="16">
        <v>39326</v>
      </c>
      <c r="E55" s="14">
        <v>40210</v>
      </c>
      <c r="F55" s="2">
        <v>5</v>
      </c>
      <c r="G55" s="2" t="s">
        <v>82</v>
      </c>
      <c r="H55" s="2">
        <v>600</v>
      </c>
      <c r="I55" s="2">
        <v>400</v>
      </c>
      <c r="N55" s="9"/>
      <c r="V55" s="9"/>
      <c r="W55" s="9"/>
      <c r="X55" s="9"/>
      <c r="Y55" s="9"/>
      <c r="Z55" s="9"/>
      <c r="AA55" s="9"/>
      <c r="AB55" s="9"/>
      <c r="AC55" s="9"/>
      <c r="AD55" s="9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9" t="s">
        <v>281</v>
      </c>
      <c r="CB55" s="9" t="s">
        <v>235</v>
      </c>
    </row>
    <row r="56" spans="1:80" ht="27" customHeight="1" x14ac:dyDescent="0.2">
      <c r="A56" s="2" t="s">
        <v>282</v>
      </c>
      <c r="B56" s="3" t="s">
        <v>283</v>
      </c>
      <c r="C56" s="3" t="s">
        <v>284</v>
      </c>
      <c r="D56" s="16">
        <v>45187</v>
      </c>
      <c r="E56" s="14" t="s">
        <v>82</v>
      </c>
      <c r="F56" s="2">
        <v>2</v>
      </c>
      <c r="G56" s="2">
        <v>12</v>
      </c>
      <c r="H56" s="2">
        <v>1000</v>
      </c>
      <c r="I56" s="2">
        <v>500</v>
      </c>
      <c r="J56" s="2" t="s">
        <v>135</v>
      </c>
      <c r="N56" s="9"/>
      <c r="V56" s="9"/>
      <c r="W56" s="9"/>
      <c r="X56" s="9"/>
      <c r="Y56" s="9"/>
      <c r="Z56" s="9"/>
      <c r="AA56" s="9"/>
      <c r="AB56" s="9"/>
      <c r="AC56" s="9"/>
      <c r="AD56" s="9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9" t="s">
        <v>83</v>
      </c>
      <c r="CB56" s="9" t="s">
        <v>110</v>
      </c>
    </row>
    <row r="57" spans="1:80" ht="27" customHeight="1" x14ac:dyDescent="0.2">
      <c r="A57" s="2" t="s">
        <v>285</v>
      </c>
      <c r="B57" s="3" t="s">
        <v>286</v>
      </c>
      <c r="C57" s="28" t="s">
        <v>287</v>
      </c>
      <c r="D57" s="16">
        <v>43847</v>
      </c>
      <c r="E57" s="14" t="s">
        <v>82</v>
      </c>
      <c r="F57" s="2">
        <v>20</v>
      </c>
      <c r="G57" s="2">
        <v>30</v>
      </c>
      <c r="H57" s="2">
        <v>5000</v>
      </c>
      <c r="I57" s="2">
        <v>2500</v>
      </c>
      <c r="J57" s="2">
        <v>100</v>
      </c>
      <c r="N57" s="9"/>
      <c r="V57" s="9"/>
      <c r="W57" s="9"/>
      <c r="X57" s="9"/>
      <c r="Y57" s="9"/>
      <c r="Z57" s="9"/>
      <c r="AA57" s="9"/>
      <c r="AB57" s="9"/>
      <c r="AC57" s="9"/>
      <c r="AD57" s="9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9" t="s">
        <v>105</v>
      </c>
      <c r="CB57" s="9" t="s">
        <v>100</v>
      </c>
    </row>
    <row r="58" spans="1:80" ht="12.6" customHeight="1" x14ac:dyDescent="0.2">
      <c r="A58" s="2" t="s">
        <v>288</v>
      </c>
      <c r="B58" s="3" t="s">
        <v>289</v>
      </c>
      <c r="C58" s="3" t="s">
        <v>290</v>
      </c>
      <c r="D58" s="16">
        <v>41204</v>
      </c>
      <c r="E58" s="14" t="s">
        <v>82</v>
      </c>
      <c r="F58" s="2">
        <v>3</v>
      </c>
      <c r="G58" s="2">
        <v>10</v>
      </c>
      <c r="H58" s="2">
        <v>1000</v>
      </c>
      <c r="I58" s="2">
        <v>500</v>
      </c>
      <c r="N58" s="9"/>
      <c r="V58" s="9"/>
      <c r="W58" s="9"/>
      <c r="X58" s="9"/>
      <c r="Y58" s="9"/>
      <c r="Z58" s="9"/>
      <c r="AA58" s="9"/>
      <c r="AB58" s="9"/>
      <c r="AC58" s="9"/>
      <c r="AD58" s="9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>
        <v>100</v>
      </c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9" t="s">
        <v>291</v>
      </c>
      <c r="CB58" s="9" t="s">
        <v>110</v>
      </c>
    </row>
    <row r="59" spans="1:80" ht="26.25" customHeight="1" x14ac:dyDescent="0.2">
      <c r="A59" s="2" t="s">
        <v>292</v>
      </c>
      <c r="B59" s="3" t="s">
        <v>293</v>
      </c>
      <c r="C59" s="3" t="s">
        <v>294</v>
      </c>
      <c r="D59" s="16">
        <v>43206</v>
      </c>
      <c r="E59" s="14" t="s">
        <v>82</v>
      </c>
      <c r="F59" s="2">
        <v>4</v>
      </c>
      <c r="G59" s="2">
        <v>3</v>
      </c>
      <c r="H59" s="2">
        <v>1000</v>
      </c>
      <c r="I59" s="2">
        <v>500</v>
      </c>
      <c r="J59" s="2">
        <v>100</v>
      </c>
      <c r="N59" s="9"/>
      <c r="V59" s="9"/>
      <c r="W59" s="9"/>
      <c r="X59" s="9"/>
      <c r="Y59" s="9"/>
      <c r="Z59" s="9"/>
      <c r="AA59" s="9"/>
      <c r="AB59" s="9"/>
      <c r="AC59" s="9"/>
      <c r="AD59" s="9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9" t="s">
        <v>253</v>
      </c>
      <c r="CB59" s="9" t="s">
        <v>110</v>
      </c>
    </row>
    <row r="60" spans="1:80" ht="12.75" customHeight="1" x14ac:dyDescent="0.2">
      <c r="A60" s="2" t="s">
        <v>295</v>
      </c>
      <c r="B60" s="3" t="s">
        <v>296</v>
      </c>
      <c r="C60" s="3" t="s">
        <v>297</v>
      </c>
      <c r="D60" s="16">
        <v>42877</v>
      </c>
      <c r="E60" s="14" t="s">
        <v>82</v>
      </c>
      <c r="F60" s="2">
        <v>2</v>
      </c>
      <c r="G60" s="2">
        <v>6</v>
      </c>
      <c r="H60" s="2">
        <v>1000</v>
      </c>
      <c r="I60" s="2">
        <v>500</v>
      </c>
      <c r="J60" s="2">
        <v>100</v>
      </c>
      <c r="K60" s="2" t="s">
        <v>82</v>
      </c>
      <c r="N60" s="9"/>
      <c r="V60" s="9"/>
      <c r="W60" s="9"/>
      <c r="X60" s="9"/>
      <c r="Y60" s="9"/>
      <c r="Z60" s="9"/>
      <c r="AA60" s="9"/>
      <c r="AB60" s="9"/>
      <c r="AC60" s="9"/>
      <c r="AD60" s="9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9" t="s">
        <v>231</v>
      </c>
      <c r="CB60" s="9" t="s">
        <v>110</v>
      </c>
    </row>
    <row r="61" spans="1:80" ht="12.75" customHeight="1" x14ac:dyDescent="0.2">
      <c r="A61" s="2" t="s">
        <v>298</v>
      </c>
      <c r="B61" s="3" t="s">
        <v>299</v>
      </c>
      <c r="C61" s="3" t="s">
        <v>300</v>
      </c>
      <c r="D61" s="16">
        <v>43908</v>
      </c>
      <c r="E61" s="14" t="s">
        <v>82</v>
      </c>
      <c r="F61" s="2">
        <v>5</v>
      </c>
      <c r="G61" s="2">
        <v>12</v>
      </c>
      <c r="H61" s="2">
        <v>1000</v>
      </c>
      <c r="I61" s="2">
        <v>500</v>
      </c>
      <c r="J61" s="2" t="s">
        <v>207</v>
      </c>
      <c r="K61" s="2">
        <v>100</v>
      </c>
      <c r="N61" s="9"/>
      <c r="V61" s="9"/>
      <c r="W61" s="9"/>
      <c r="X61" s="9"/>
      <c r="Y61" s="9"/>
      <c r="Z61" s="9"/>
      <c r="AA61" s="9"/>
      <c r="AB61" s="9"/>
      <c r="AC61" s="9"/>
      <c r="AD61" s="9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9" t="s">
        <v>130</v>
      </c>
      <c r="CB61" s="9" t="s">
        <v>110</v>
      </c>
    </row>
    <row r="62" spans="1:80" ht="14.25" customHeight="1" x14ac:dyDescent="0.2">
      <c r="A62" s="2" t="s">
        <v>301</v>
      </c>
      <c r="B62" s="3" t="s">
        <v>302</v>
      </c>
      <c r="C62" s="3" t="s">
        <v>303</v>
      </c>
      <c r="D62" s="16">
        <v>43983</v>
      </c>
      <c r="E62" s="14" t="s">
        <v>82</v>
      </c>
      <c r="F62" s="2">
        <v>6</v>
      </c>
      <c r="G62" s="2">
        <v>36</v>
      </c>
      <c r="H62" s="2">
        <v>4500</v>
      </c>
      <c r="I62" s="2">
        <v>2000</v>
      </c>
      <c r="J62" s="2">
        <v>100</v>
      </c>
      <c r="N62" s="9"/>
      <c r="V62" s="9"/>
      <c r="W62" s="9"/>
      <c r="X62" s="9"/>
      <c r="Y62" s="9"/>
      <c r="Z62" s="9"/>
      <c r="AA62" s="9"/>
      <c r="AB62" s="9"/>
      <c r="AC62" s="9"/>
      <c r="AD62" s="9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9" t="s">
        <v>88</v>
      </c>
      <c r="CB62" s="9" t="s">
        <v>173</v>
      </c>
    </row>
    <row r="63" spans="1:80" ht="14.25" customHeight="1" x14ac:dyDescent="0.2">
      <c r="A63" s="2" t="s">
        <v>304</v>
      </c>
      <c r="B63" s="3" t="s">
        <v>305</v>
      </c>
      <c r="C63" s="3" t="s">
        <v>306</v>
      </c>
      <c r="D63" s="16">
        <v>46174</v>
      </c>
      <c r="E63" s="14" t="s">
        <v>82</v>
      </c>
      <c r="F63" s="2">
        <v>8</v>
      </c>
      <c r="G63" s="2">
        <v>60</v>
      </c>
      <c r="H63" s="2">
        <v>4500</v>
      </c>
      <c r="I63" s="2">
        <v>2000</v>
      </c>
      <c r="J63" s="2" t="s">
        <v>135</v>
      </c>
      <c r="N63" s="9"/>
      <c r="V63" s="9"/>
      <c r="W63" s="9"/>
      <c r="X63" s="9"/>
      <c r="Y63" s="9"/>
      <c r="Z63" s="9"/>
      <c r="AA63" s="9"/>
      <c r="AB63" s="9"/>
      <c r="AC63" s="9"/>
      <c r="AD63" s="9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9" t="s">
        <v>88</v>
      </c>
      <c r="CB63" s="9" t="s">
        <v>173</v>
      </c>
    </row>
    <row r="64" spans="1:80" ht="14.25" customHeight="1" x14ac:dyDescent="0.2">
      <c r="A64" s="29" t="s">
        <v>307</v>
      </c>
      <c r="B64" s="20" t="s">
        <v>308</v>
      </c>
      <c r="C64" s="1" t="s">
        <v>309</v>
      </c>
      <c r="D64" s="16">
        <v>43899</v>
      </c>
      <c r="E64" s="14" t="s">
        <v>82</v>
      </c>
      <c r="F64" s="2">
        <v>2</v>
      </c>
      <c r="G64" s="2">
        <v>1.2</v>
      </c>
      <c r="H64" s="2">
        <v>1000</v>
      </c>
      <c r="I64" s="2">
        <v>400</v>
      </c>
      <c r="K64" s="2">
        <v>100</v>
      </c>
      <c r="N64" s="9"/>
      <c r="V64" s="9"/>
      <c r="W64" s="9"/>
      <c r="X64" s="9"/>
      <c r="Y64" s="9"/>
      <c r="Z64" s="9"/>
      <c r="AA64" s="9"/>
      <c r="AB64" s="9"/>
      <c r="AC64" s="9"/>
      <c r="AD64" s="9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9" t="s">
        <v>130</v>
      </c>
      <c r="CB64" s="9" t="s">
        <v>89</v>
      </c>
    </row>
    <row r="65" spans="1:80" ht="14.25" customHeight="1" x14ac:dyDescent="0.2">
      <c r="A65" s="2" t="s">
        <v>310</v>
      </c>
      <c r="B65" s="3" t="s">
        <v>311</v>
      </c>
      <c r="C65" s="3" t="s">
        <v>312</v>
      </c>
      <c r="D65" s="16">
        <v>44354</v>
      </c>
      <c r="E65" s="14" t="s">
        <v>82</v>
      </c>
      <c r="F65" s="2">
        <v>90</v>
      </c>
      <c r="G65" s="2">
        <v>240</v>
      </c>
      <c r="H65" s="2">
        <v>100</v>
      </c>
      <c r="I65" s="2">
        <v>50</v>
      </c>
      <c r="N65" s="9"/>
      <c r="T65" s="9">
        <v>1000</v>
      </c>
      <c r="V65" s="9">
        <v>2000</v>
      </c>
      <c r="W65" s="9"/>
      <c r="X65" s="9"/>
      <c r="Y65" s="9"/>
      <c r="Z65" s="9"/>
      <c r="AA65" s="9"/>
      <c r="AB65" s="9"/>
      <c r="AC65" s="9"/>
      <c r="AD65" s="9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9" t="s">
        <v>109</v>
      </c>
      <c r="CB65" s="9" t="s">
        <v>313</v>
      </c>
    </row>
    <row r="66" spans="1:80" ht="14.25" customHeight="1" x14ac:dyDescent="0.2">
      <c r="A66" s="29" t="s">
        <v>314</v>
      </c>
      <c r="B66" s="3" t="s">
        <v>315</v>
      </c>
      <c r="C66" s="1" t="s">
        <v>312</v>
      </c>
      <c r="D66" s="16">
        <v>45305</v>
      </c>
      <c r="E66" s="14" t="s">
        <v>82</v>
      </c>
      <c r="F66" s="2">
        <v>2</v>
      </c>
      <c r="G66" s="2">
        <v>360</v>
      </c>
      <c r="H66" s="2">
        <v>100</v>
      </c>
      <c r="I66" s="2">
        <v>50</v>
      </c>
      <c r="N66" s="9"/>
      <c r="T66" s="9">
        <v>1000</v>
      </c>
      <c r="V66" s="9">
        <v>2000</v>
      </c>
      <c r="W66" s="9"/>
      <c r="X66" s="9"/>
      <c r="Y66" s="9"/>
      <c r="Z66" s="9"/>
      <c r="AA66" s="9"/>
      <c r="AB66" s="9"/>
      <c r="AC66" s="9"/>
      <c r="AD66" s="9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9" t="s">
        <v>109</v>
      </c>
      <c r="CB66" s="9" t="s">
        <v>313</v>
      </c>
    </row>
    <row r="67" spans="1:80" ht="14.25" customHeight="1" x14ac:dyDescent="0.2">
      <c r="A67" s="2" t="s">
        <v>316</v>
      </c>
      <c r="B67" s="3" t="s">
        <v>317</v>
      </c>
      <c r="C67" s="3" t="s">
        <v>318</v>
      </c>
      <c r="D67" s="16">
        <v>44354</v>
      </c>
      <c r="E67" s="14" t="s">
        <v>82</v>
      </c>
      <c r="F67" s="2">
        <v>90</v>
      </c>
      <c r="G67" s="2">
        <v>240</v>
      </c>
      <c r="H67" s="2">
        <v>100</v>
      </c>
      <c r="I67" s="2">
        <v>50</v>
      </c>
      <c r="N67" s="9"/>
      <c r="T67" s="9">
        <v>1000</v>
      </c>
      <c r="V67" s="9">
        <v>2000</v>
      </c>
      <c r="W67" s="9"/>
      <c r="X67" s="9"/>
      <c r="Y67" s="9"/>
      <c r="Z67" s="9"/>
      <c r="AA67" s="9"/>
      <c r="AB67" s="9"/>
      <c r="AC67" s="9"/>
      <c r="AD67" s="9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9" t="s">
        <v>93</v>
      </c>
      <c r="CB67" s="9" t="s">
        <v>313</v>
      </c>
    </row>
    <row r="68" spans="1:80" ht="12.75" customHeight="1" x14ac:dyDescent="0.2">
      <c r="A68" s="2" t="s">
        <v>319</v>
      </c>
      <c r="B68" s="3" t="s">
        <v>320</v>
      </c>
      <c r="C68" s="3" t="s">
        <v>321</v>
      </c>
      <c r="D68" s="16">
        <v>36312</v>
      </c>
      <c r="E68" s="14" t="s">
        <v>82</v>
      </c>
      <c r="F68" s="2">
        <v>40</v>
      </c>
      <c r="G68" s="2" t="s">
        <v>82</v>
      </c>
      <c r="H68" s="2">
        <v>1500</v>
      </c>
      <c r="I68" s="2">
        <v>1000</v>
      </c>
      <c r="N68" s="9"/>
      <c r="V68" s="9"/>
      <c r="W68" s="9"/>
      <c r="X68" s="9"/>
      <c r="Y68" s="9"/>
      <c r="Z68" s="9"/>
      <c r="AA68" s="9"/>
      <c r="AB68" s="9"/>
      <c r="AC68" s="9"/>
      <c r="AD68" s="9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9" t="s">
        <v>322</v>
      </c>
      <c r="CB68" s="9" t="s">
        <v>323</v>
      </c>
    </row>
    <row r="69" spans="1:80" ht="12.75" customHeight="1" x14ac:dyDescent="0.2">
      <c r="A69" s="2" t="s">
        <v>325</v>
      </c>
      <c r="B69" s="3" t="s">
        <v>326</v>
      </c>
      <c r="C69" s="3" t="s">
        <v>327</v>
      </c>
      <c r="D69" s="16">
        <v>39686</v>
      </c>
      <c r="E69" s="14">
        <v>43474</v>
      </c>
      <c r="F69" s="2">
        <v>125</v>
      </c>
      <c r="G69" s="2" t="s">
        <v>82</v>
      </c>
      <c r="H69" s="2">
        <v>1500</v>
      </c>
      <c r="I69" s="2">
        <v>400</v>
      </c>
      <c r="K69" s="2">
        <v>100</v>
      </c>
      <c r="N69" s="9"/>
      <c r="Q69" s="9">
        <v>2000</v>
      </c>
      <c r="S69" s="9">
        <v>500</v>
      </c>
      <c r="T69" s="9">
        <v>2000</v>
      </c>
      <c r="U69" s="9">
        <v>1000</v>
      </c>
      <c r="V69" s="9"/>
      <c r="W69" s="9"/>
      <c r="X69" s="9"/>
      <c r="Y69" s="9">
        <v>500</v>
      </c>
      <c r="Z69" s="9"/>
      <c r="AA69" s="9">
        <v>2000</v>
      </c>
      <c r="AB69" s="9">
        <v>500</v>
      </c>
      <c r="AC69" s="9">
        <v>5000</v>
      </c>
      <c r="AD69" s="9">
        <v>2000</v>
      </c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9" t="s">
        <v>109</v>
      </c>
      <c r="CB69" s="2" t="s">
        <v>323</v>
      </c>
    </row>
    <row r="70" spans="1:80" ht="12" customHeight="1" x14ac:dyDescent="0.2">
      <c r="A70" s="2" t="s">
        <v>328</v>
      </c>
      <c r="B70" s="3" t="s">
        <v>329</v>
      </c>
      <c r="C70" s="3" t="s">
        <v>330</v>
      </c>
      <c r="D70" s="16">
        <v>42234</v>
      </c>
      <c r="E70" s="14" t="s">
        <v>82</v>
      </c>
      <c r="F70" s="2">
        <v>1.5</v>
      </c>
      <c r="G70" s="2">
        <v>30</v>
      </c>
      <c r="H70" s="2">
        <v>1000</v>
      </c>
      <c r="I70" s="2">
        <v>500</v>
      </c>
      <c r="J70" s="2">
        <v>100</v>
      </c>
      <c r="K70" s="2">
        <v>100</v>
      </c>
      <c r="N70" s="9"/>
      <c r="V70" s="9"/>
      <c r="W70" s="9"/>
      <c r="X70" s="9"/>
      <c r="Y70" s="9"/>
      <c r="Z70" s="9"/>
      <c r="AA70" s="9"/>
      <c r="AB70" s="9"/>
      <c r="AC70" s="9"/>
      <c r="AD70" s="9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9" t="s">
        <v>114</v>
      </c>
      <c r="CB70" s="9" t="s">
        <v>110</v>
      </c>
    </row>
    <row r="71" spans="1:80" ht="12.75" customHeight="1" x14ac:dyDescent="0.2">
      <c r="A71" s="2" t="s">
        <v>331</v>
      </c>
      <c r="B71" s="3" t="s">
        <v>332</v>
      </c>
      <c r="C71" s="3" t="s">
        <v>333</v>
      </c>
      <c r="D71" s="16">
        <v>39356</v>
      </c>
      <c r="E71" s="14">
        <v>44682</v>
      </c>
      <c r="F71" s="2">
        <v>5</v>
      </c>
      <c r="G71" s="2">
        <v>10</v>
      </c>
      <c r="H71" s="2">
        <v>600</v>
      </c>
      <c r="I71" s="2">
        <v>400</v>
      </c>
      <c r="N71" s="9"/>
      <c r="V71" s="9"/>
      <c r="W71" s="9"/>
      <c r="X71" s="9"/>
      <c r="Y71" s="9"/>
      <c r="Z71" s="9"/>
      <c r="AA71" s="9"/>
      <c r="AB71" s="9"/>
      <c r="AC71" s="9"/>
      <c r="AD71" s="9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9" t="s">
        <v>109</v>
      </c>
      <c r="CB71" s="2" t="s">
        <v>334</v>
      </c>
    </row>
    <row r="72" spans="1:80" ht="12.75" customHeight="1" x14ac:dyDescent="0.2">
      <c r="A72" s="2" t="s">
        <v>335</v>
      </c>
      <c r="B72" s="3" t="s">
        <v>336</v>
      </c>
      <c r="C72" s="3" t="s">
        <v>337</v>
      </c>
      <c r="D72" s="16">
        <v>33182</v>
      </c>
      <c r="E72" s="14">
        <v>42692</v>
      </c>
      <c r="F72" s="2">
        <v>500</v>
      </c>
      <c r="G72" s="2">
        <v>370</v>
      </c>
      <c r="H72" s="2">
        <v>3000</v>
      </c>
      <c r="I72" s="2">
        <v>2000</v>
      </c>
      <c r="J72" s="2">
        <v>100</v>
      </c>
      <c r="K72" s="2">
        <v>100</v>
      </c>
      <c r="N72" s="9"/>
      <c r="V72" s="9"/>
      <c r="W72" s="9"/>
      <c r="X72" s="9"/>
      <c r="Y72" s="9"/>
      <c r="Z72" s="9"/>
      <c r="AA72" s="9"/>
      <c r="AB72" s="9"/>
      <c r="AC72" s="9"/>
      <c r="AD72" s="9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9" t="s">
        <v>99</v>
      </c>
      <c r="CB72" s="9" t="s">
        <v>100</v>
      </c>
    </row>
    <row r="73" spans="1:80" ht="12.75" customHeight="1" x14ac:dyDescent="0.2">
      <c r="A73" s="2" t="s">
        <v>338</v>
      </c>
      <c r="B73" s="3" t="s">
        <v>339</v>
      </c>
      <c r="C73" s="3" t="s">
        <v>340</v>
      </c>
      <c r="D73" s="16">
        <v>44409</v>
      </c>
      <c r="E73" s="14" t="s">
        <v>82</v>
      </c>
      <c r="F73" s="2">
        <v>1</v>
      </c>
      <c r="G73" s="2">
        <v>10.199999999999999</v>
      </c>
      <c r="H73" s="2">
        <v>1000</v>
      </c>
      <c r="I73" s="2">
        <v>500</v>
      </c>
      <c r="J73" s="9" t="s">
        <v>207</v>
      </c>
      <c r="N73" s="9"/>
      <c r="V73" s="9"/>
      <c r="W73" s="9"/>
      <c r="X73" s="9"/>
      <c r="Y73" s="9"/>
      <c r="Z73" s="9"/>
      <c r="AA73" s="9"/>
      <c r="AB73" s="9"/>
      <c r="AC73" s="9"/>
      <c r="AD73" s="9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9" t="s">
        <v>341</v>
      </c>
      <c r="CB73" s="9" t="s">
        <v>342</v>
      </c>
    </row>
    <row r="74" spans="1:80" ht="12.75" customHeight="1" x14ac:dyDescent="0.2">
      <c r="A74" s="2" t="s">
        <v>343</v>
      </c>
      <c r="B74" s="3" t="s">
        <v>344</v>
      </c>
      <c r="C74" s="3" t="s">
        <v>345</v>
      </c>
      <c r="D74" s="16">
        <v>44396</v>
      </c>
      <c r="E74" s="14" t="s">
        <v>82</v>
      </c>
      <c r="F74" s="2">
        <v>1</v>
      </c>
      <c r="G74" s="2">
        <v>10.199999999999999</v>
      </c>
      <c r="H74" s="2">
        <v>1000</v>
      </c>
      <c r="I74" s="2">
        <v>500</v>
      </c>
      <c r="J74" s="9" t="s">
        <v>207</v>
      </c>
      <c r="N74" s="9"/>
      <c r="V74" s="9"/>
      <c r="W74" s="9"/>
      <c r="X74" s="9"/>
      <c r="Y74" s="9"/>
      <c r="Z74" s="9"/>
      <c r="AA74" s="9"/>
      <c r="AB74" s="9"/>
      <c r="AC74" s="9"/>
      <c r="AD74" s="9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9" t="s">
        <v>83</v>
      </c>
      <c r="CB74" s="9" t="s">
        <v>110</v>
      </c>
    </row>
    <row r="75" spans="1:80" ht="12.75" customHeight="1" x14ac:dyDescent="0.2">
      <c r="A75" s="2" t="s">
        <v>346</v>
      </c>
      <c r="B75" s="3" t="s">
        <v>347</v>
      </c>
      <c r="C75" s="3" t="s">
        <v>348</v>
      </c>
      <c r="D75" s="16">
        <v>44409</v>
      </c>
      <c r="E75" s="14" t="s">
        <v>82</v>
      </c>
      <c r="F75" s="2">
        <v>1</v>
      </c>
      <c r="G75" s="2">
        <v>10.199999999999999</v>
      </c>
      <c r="H75" s="2">
        <v>1000</v>
      </c>
      <c r="I75" s="2">
        <v>500</v>
      </c>
      <c r="J75" s="9" t="s">
        <v>207</v>
      </c>
      <c r="N75" s="9"/>
      <c r="V75" s="9"/>
      <c r="W75" s="9"/>
      <c r="X75" s="9"/>
      <c r="Y75" s="9"/>
      <c r="Z75" s="9"/>
      <c r="AA75" s="9"/>
      <c r="AB75" s="9"/>
      <c r="AC75" s="9"/>
      <c r="AD75" s="9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9" t="s">
        <v>349</v>
      </c>
      <c r="CB75" s="9" t="s">
        <v>110</v>
      </c>
    </row>
    <row r="76" spans="1:80" ht="12.75" customHeight="1" x14ac:dyDescent="0.2">
      <c r="A76" s="2" t="s">
        <v>350</v>
      </c>
      <c r="B76" s="3" t="s">
        <v>351</v>
      </c>
      <c r="C76" s="3" t="s">
        <v>352</v>
      </c>
      <c r="D76" s="16">
        <v>43738</v>
      </c>
      <c r="E76" s="14" t="s">
        <v>82</v>
      </c>
      <c r="F76" s="2">
        <v>3</v>
      </c>
      <c r="G76" s="2">
        <v>11.4</v>
      </c>
      <c r="H76" s="2">
        <v>1000</v>
      </c>
      <c r="I76" s="2">
        <v>500</v>
      </c>
      <c r="J76" s="9" t="s">
        <v>207</v>
      </c>
      <c r="K76" s="2">
        <v>100</v>
      </c>
      <c r="N76" s="9"/>
      <c r="V76" s="9"/>
      <c r="W76" s="9"/>
      <c r="X76" s="9"/>
      <c r="Y76" s="9"/>
      <c r="Z76" s="9"/>
      <c r="AA76" s="9"/>
      <c r="AB76" s="9"/>
      <c r="AC76" s="9"/>
      <c r="AD76" s="9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9" t="s">
        <v>109</v>
      </c>
      <c r="CB76" s="9" t="s">
        <v>110</v>
      </c>
    </row>
    <row r="77" spans="1:80" ht="12.75" customHeight="1" x14ac:dyDescent="0.2">
      <c r="A77" s="2" t="s">
        <v>353</v>
      </c>
      <c r="B77" s="3" t="s">
        <v>354</v>
      </c>
      <c r="C77" s="3" t="s">
        <v>355</v>
      </c>
      <c r="D77" s="16">
        <v>43531</v>
      </c>
      <c r="E77" s="14">
        <v>45882</v>
      </c>
      <c r="F77" s="2">
        <v>2</v>
      </c>
      <c r="G77" s="2">
        <v>21</v>
      </c>
      <c r="H77" s="2">
        <v>1000</v>
      </c>
      <c r="I77" s="2">
        <v>500</v>
      </c>
      <c r="J77" s="2">
        <v>100</v>
      </c>
      <c r="K77" s="2">
        <v>100</v>
      </c>
      <c r="N77" s="9"/>
      <c r="V77" s="9"/>
      <c r="W77" s="9"/>
      <c r="X77" s="9"/>
      <c r="Y77" s="9"/>
      <c r="Z77" s="9"/>
      <c r="AA77" s="9"/>
      <c r="AB77" s="9"/>
      <c r="AC77" s="9"/>
      <c r="AD77" s="9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9" t="s">
        <v>341</v>
      </c>
      <c r="CB77" s="9" t="s">
        <v>110</v>
      </c>
    </row>
    <row r="78" spans="1:80" ht="12.75" customHeight="1" x14ac:dyDescent="0.2">
      <c r="A78" s="29" t="s">
        <v>356</v>
      </c>
      <c r="B78" s="20" t="s">
        <v>357</v>
      </c>
      <c r="C78" s="1" t="s">
        <v>358</v>
      </c>
      <c r="D78" s="16">
        <v>43899</v>
      </c>
      <c r="E78" s="14" t="s">
        <v>82</v>
      </c>
      <c r="F78" s="2">
        <v>2</v>
      </c>
      <c r="G78" s="2">
        <v>1.2</v>
      </c>
      <c r="H78" s="2">
        <v>1000</v>
      </c>
      <c r="I78" s="2">
        <v>400</v>
      </c>
      <c r="N78" s="9"/>
      <c r="V78" s="9"/>
      <c r="W78" s="9"/>
      <c r="X78" s="9"/>
      <c r="Y78" s="9"/>
      <c r="Z78" s="9"/>
      <c r="AA78" s="9"/>
      <c r="AB78" s="9"/>
      <c r="AC78" s="9"/>
      <c r="AD78" s="9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9" t="s">
        <v>359</v>
      </c>
      <c r="CB78" s="9" t="s">
        <v>89</v>
      </c>
    </row>
    <row r="79" spans="1:80" ht="12.75" customHeight="1" x14ac:dyDescent="0.2">
      <c r="A79" s="2" t="s">
        <v>360</v>
      </c>
      <c r="B79" s="3" t="s">
        <v>361</v>
      </c>
      <c r="C79" s="3" t="s">
        <v>362</v>
      </c>
      <c r="D79" s="16">
        <v>37672</v>
      </c>
      <c r="E79" s="14" t="s">
        <v>82</v>
      </c>
      <c r="F79" s="2">
        <v>100</v>
      </c>
      <c r="G79" s="2" t="s">
        <v>82</v>
      </c>
      <c r="H79" s="2">
        <v>600</v>
      </c>
      <c r="I79" s="2">
        <v>400</v>
      </c>
      <c r="N79" s="9"/>
      <c r="V79" s="9"/>
      <c r="W79" s="9"/>
      <c r="X79" s="9"/>
      <c r="Y79" s="9"/>
      <c r="Z79" s="9"/>
      <c r="AA79" s="9"/>
      <c r="AB79" s="9"/>
      <c r="AC79" s="9"/>
      <c r="AD79" s="9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9" t="s">
        <v>109</v>
      </c>
      <c r="CB79" s="2" t="s">
        <v>323</v>
      </c>
    </row>
    <row r="80" spans="1:80" ht="12.75" customHeight="1" x14ac:dyDescent="0.2">
      <c r="A80" s="2" t="s">
        <v>363</v>
      </c>
      <c r="B80" s="3" t="s">
        <v>364</v>
      </c>
      <c r="C80" s="3" t="s">
        <v>365</v>
      </c>
      <c r="D80" s="16">
        <v>38108</v>
      </c>
      <c r="E80" s="14">
        <v>43220</v>
      </c>
      <c r="F80" s="2">
        <v>100</v>
      </c>
      <c r="G80" s="2" t="s">
        <v>82</v>
      </c>
      <c r="H80" s="2">
        <v>5000</v>
      </c>
      <c r="I80" s="2">
        <v>2500</v>
      </c>
      <c r="J80" s="9" t="s">
        <v>82</v>
      </c>
      <c r="K80" s="9" t="s">
        <v>82</v>
      </c>
      <c r="L80" s="9"/>
      <c r="M80" s="9"/>
      <c r="N80" s="9"/>
      <c r="P80" s="9">
        <v>500</v>
      </c>
      <c r="Q80" s="9">
        <v>2000</v>
      </c>
      <c r="S80" s="9">
        <v>500</v>
      </c>
      <c r="T80" s="9">
        <v>2000</v>
      </c>
      <c r="U80" s="9">
        <v>1000</v>
      </c>
      <c r="V80" s="9"/>
      <c r="W80" s="9"/>
      <c r="X80" s="9"/>
      <c r="Y80" s="9">
        <v>500</v>
      </c>
      <c r="Z80" s="9">
        <v>500</v>
      </c>
      <c r="AA80" s="9">
        <v>2000</v>
      </c>
      <c r="AB80" s="9">
        <v>1000</v>
      </c>
      <c r="AC80" s="9">
        <v>5000</v>
      </c>
      <c r="AD80" s="9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>
        <v>2</v>
      </c>
      <c r="BR80" s="2"/>
      <c r="BS80" s="2"/>
      <c r="BT80" s="2"/>
      <c r="BU80" s="2"/>
      <c r="BV80" s="2">
        <v>1000</v>
      </c>
      <c r="BW80" s="2"/>
      <c r="BX80" s="2"/>
      <c r="BY80" s="2"/>
      <c r="BZ80" s="2"/>
      <c r="CA80" s="9" t="s">
        <v>109</v>
      </c>
      <c r="CB80" s="2" t="s">
        <v>323</v>
      </c>
    </row>
    <row r="81" spans="1:80" ht="12.75" customHeight="1" x14ac:dyDescent="0.2">
      <c r="A81" s="25" t="s">
        <v>366</v>
      </c>
      <c r="B81" s="20" t="s">
        <v>367</v>
      </c>
      <c r="C81" s="1" t="s">
        <v>368</v>
      </c>
      <c r="D81" s="16">
        <v>43899</v>
      </c>
      <c r="E81" s="14" t="s">
        <v>82</v>
      </c>
      <c r="F81" s="2">
        <v>2</v>
      </c>
      <c r="G81" s="2">
        <v>1.2</v>
      </c>
      <c r="H81" s="2">
        <v>1000</v>
      </c>
      <c r="I81" s="2">
        <v>400</v>
      </c>
      <c r="J81" s="9"/>
      <c r="K81" s="9">
        <v>100</v>
      </c>
      <c r="L81" s="9"/>
      <c r="M81" s="9"/>
      <c r="N81" s="9"/>
      <c r="V81" s="9"/>
      <c r="W81" s="9"/>
      <c r="X81" s="9"/>
      <c r="Y81" s="9"/>
      <c r="Z81" s="9"/>
      <c r="AA81" s="9"/>
      <c r="AB81" s="9"/>
      <c r="AC81" s="9"/>
      <c r="AD81" s="9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9" t="s">
        <v>114</v>
      </c>
      <c r="CB81" s="9" t="s">
        <v>89</v>
      </c>
    </row>
    <row r="82" spans="1:80" ht="12.75" customHeight="1" x14ac:dyDescent="0.2">
      <c r="A82" s="2" t="s">
        <v>369</v>
      </c>
      <c r="B82" s="3" t="s">
        <v>370</v>
      </c>
      <c r="C82" s="3" t="s">
        <v>371</v>
      </c>
      <c r="D82" s="16">
        <v>42552</v>
      </c>
      <c r="E82" s="14" t="s">
        <v>82</v>
      </c>
      <c r="F82" s="2">
        <v>50</v>
      </c>
      <c r="G82" s="2">
        <v>60</v>
      </c>
      <c r="H82" s="2">
        <v>2000</v>
      </c>
      <c r="I82" s="2">
        <v>1500</v>
      </c>
      <c r="J82" s="9" t="s">
        <v>82</v>
      </c>
      <c r="K82" s="2">
        <v>100</v>
      </c>
      <c r="N82" s="9"/>
      <c r="V82" s="9"/>
      <c r="W82" s="9"/>
      <c r="X82" s="9"/>
      <c r="Y82" s="9"/>
      <c r="Z82" s="9"/>
      <c r="AA82" s="9"/>
      <c r="AB82" s="9"/>
      <c r="AC82" s="9"/>
      <c r="AD82" s="9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9" t="s">
        <v>114</v>
      </c>
      <c r="CB82" s="2" t="s">
        <v>372</v>
      </c>
    </row>
    <row r="83" spans="1:80" ht="27" customHeight="1" x14ac:dyDescent="0.2">
      <c r="A83" s="2" t="s">
        <v>373</v>
      </c>
      <c r="B83" s="3" t="s">
        <v>374</v>
      </c>
      <c r="C83" s="3" t="s">
        <v>375</v>
      </c>
      <c r="D83" s="16">
        <v>40057</v>
      </c>
      <c r="E83" s="14" t="s">
        <v>82</v>
      </c>
      <c r="F83" s="2">
        <v>20</v>
      </c>
      <c r="G83" s="2">
        <v>33</v>
      </c>
      <c r="H83" s="2">
        <v>600</v>
      </c>
      <c r="I83" s="2">
        <v>400</v>
      </c>
      <c r="J83" s="9" t="s">
        <v>82</v>
      </c>
      <c r="K83" s="9" t="s">
        <v>82</v>
      </c>
      <c r="L83" s="9"/>
      <c r="M83" s="9"/>
      <c r="N83" s="9"/>
      <c r="V83" s="9"/>
      <c r="W83" s="9"/>
      <c r="X83" s="9"/>
      <c r="Y83" s="9"/>
      <c r="Z83" s="9"/>
      <c r="AA83" s="9"/>
      <c r="AB83" s="9"/>
      <c r="AC83" s="9"/>
      <c r="AD83" s="9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9" t="s">
        <v>376</v>
      </c>
      <c r="CB83" s="9" t="s">
        <v>216</v>
      </c>
    </row>
    <row r="84" spans="1:80" ht="27" customHeight="1" x14ac:dyDescent="0.2">
      <c r="A84" s="2" t="s">
        <v>377</v>
      </c>
      <c r="B84" s="53" t="s">
        <v>378</v>
      </c>
      <c r="C84" s="53" t="s">
        <v>379</v>
      </c>
      <c r="D84" s="16">
        <v>42177</v>
      </c>
      <c r="E84" s="14" t="s">
        <v>82</v>
      </c>
      <c r="F84" s="2">
        <v>1</v>
      </c>
      <c r="G84" s="2">
        <v>7.5</v>
      </c>
      <c r="H84" s="2">
        <v>1000</v>
      </c>
      <c r="I84" s="2">
        <v>500</v>
      </c>
      <c r="J84" s="2">
        <v>100</v>
      </c>
      <c r="K84" s="2" t="s">
        <v>82</v>
      </c>
      <c r="N84" s="9"/>
      <c r="V84" s="9"/>
      <c r="W84" s="9"/>
      <c r="X84" s="9"/>
      <c r="Y84" s="9"/>
      <c r="Z84" s="9"/>
      <c r="AA84" s="9"/>
      <c r="AB84" s="9"/>
      <c r="AC84" s="9"/>
      <c r="AD84" s="9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9" t="s">
        <v>380</v>
      </c>
      <c r="CB84" s="9" t="s">
        <v>110</v>
      </c>
    </row>
    <row r="85" spans="1:80" ht="12.75" customHeight="1" x14ac:dyDescent="0.2">
      <c r="A85" s="2" t="s">
        <v>381</v>
      </c>
      <c r="B85" s="3" t="s">
        <v>382</v>
      </c>
      <c r="C85" s="3" t="s">
        <v>383</v>
      </c>
      <c r="D85" s="16">
        <v>42292</v>
      </c>
      <c r="E85" s="14" t="s">
        <v>82</v>
      </c>
      <c r="F85" s="2">
        <v>1.5</v>
      </c>
      <c r="G85" s="2">
        <v>12</v>
      </c>
      <c r="H85" s="2">
        <v>1000</v>
      </c>
      <c r="I85" s="2">
        <v>500</v>
      </c>
      <c r="J85" s="2">
        <v>100</v>
      </c>
      <c r="N85" s="9"/>
      <c r="V85" s="9"/>
      <c r="W85" s="9"/>
      <c r="X85" s="9"/>
      <c r="Y85" s="9"/>
      <c r="Z85" s="9"/>
      <c r="AA85" s="9"/>
      <c r="AB85" s="9"/>
      <c r="AC85" s="9"/>
      <c r="AD85" s="9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9" t="s">
        <v>88</v>
      </c>
      <c r="CB85" s="2" t="s">
        <v>110</v>
      </c>
    </row>
    <row r="86" spans="1:80" ht="12.75" customHeight="1" x14ac:dyDescent="0.2">
      <c r="A86" s="2" t="s">
        <v>384</v>
      </c>
      <c r="B86" s="3" t="s">
        <v>385</v>
      </c>
      <c r="C86" s="3" t="s">
        <v>386</v>
      </c>
      <c r="D86" s="16">
        <v>39692</v>
      </c>
      <c r="E86" s="14">
        <v>44581</v>
      </c>
      <c r="F86" s="2">
        <v>18</v>
      </c>
      <c r="G86" s="2">
        <v>498</v>
      </c>
      <c r="H86" s="2">
        <v>300</v>
      </c>
      <c r="I86" s="2">
        <v>200</v>
      </c>
      <c r="N86" s="9"/>
      <c r="V86" s="9"/>
      <c r="W86" s="9"/>
      <c r="X86" s="9"/>
      <c r="Y86" s="9"/>
      <c r="Z86" s="9"/>
      <c r="AA86" s="9"/>
      <c r="AB86" s="9"/>
      <c r="AC86" s="9"/>
      <c r="AD86" s="9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9" t="s">
        <v>109</v>
      </c>
      <c r="CB86" s="2" t="s">
        <v>216</v>
      </c>
    </row>
    <row r="87" spans="1:80" ht="12.75" customHeight="1" x14ac:dyDescent="0.2">
      <c r="A87" s="2" t="s">
        <v>387</v>
      </c>
      <c r="B87" s="3" t="s">
        <v>388</v>
      </c>
      <c r="C87" s="3" t="s">
        <v>389</v>
      </c>
      <c r="D87" s="16">
        <v>41514</v>
      </c>
      <c r="E87" s="14">
        <v>45078</v>
      </c>
      <c r="F87" s="2">
        <v>1</v>
      </c>
      <c r="G87" s="2">
        <v>1.5</v>
      </c>
      <c r="H87" s="2">
        <v>1000</v>
      </c>
      <c r="I87" s="2">
        <v>500</v>
      </c>
      <c r="N87" s="9"/>
      <c r="V87" s="9"/>
      <c r="W87" s="9"/>
      <c r="X87" s="9"/>
      <c r="Y87" s="9"/>
      <c r="Z87" s="9"/>
      <c r="AA87" s="9"/>
      <c r="AB87" s="9"/>
      <c r="AC87" s="9"/>
      <c r="AD87" s="9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>
        <v>100</v>
      </c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9" t="s">
        <v>227</v>
      </c>
      <c r="CB87" s="9" t="s">
        <v>110</v>
      </c>
    </row>
    <row r="88" spans="1:80" ht="12.75" customHeight="1" x14ac:dyDescent="0.2">
      <c r="A88" s="2" t="s">
        <v>390</v>
      </c>
      <c r="B88" s="3" t="s">
        <v>391</v>
      </c>
      <c r="C88" s="3" t="s">
        <v>392</v>
      </c>
      <c r="D88" s="16">
        <v>43831</v>
      </c>
      <c r="E88" s="14" t="s">
        <v>82</v>
      </c>
      <c r="F88" s="2">
        <v>1</v>
      </c>
      <c r="G88" s="2">
        <v>6</v>
      </c>
      <c r="H88" s="2">
        <v>1000</v>
      </c>
      <c r="I88" s="2">
        <v>400</v>
      </c>
      <c r="J88" s="2" t="s">
        <v>82</v>
      </c>
      <c r="K88" s="2" t="s">
        <v>82</v>
      </c>
      <c r="N88" s="9"/>
      <c r="V88" s="9"/>
      <c r="W88" s="9"/>
      <c r="X88" s="9"/>
      <c r="Y88" s="9"/>
      <c r="Z88" s="9"/>
      <c r="AA88" s="9"/>
      <c r="AB88" s="9"/>
      <c r="AC88" s="9"/>
      <c r="AD88" s="9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9" t="s">
        <v>227</v>
      </c>
      <c r="CB88" s="9" t="s">
        <v>89</v>
      </c>
    </row>
    <row r="89" spans="1:80" ht="12.75" customHeight="1" x14ac:dyDescent="0.2">
      <c r="A89" s="2" t="s">
        <v>393</v>
      </c>
      <c r="B89" s="3" t="s">
        <v>394</v>
      </c>
      <c r="C89" s="3" t="s">
        <v>395</v>
      </c>
      <c r="D89" s="16">
        <v>34984</v>
      </c>
      <c r="E89" s="14">
        <v>45078</v>
      </c>
      <c r="F89" s="2">
        <v>20</v>
      </c>
      <c r="G89" s="2">
        <v>60</v>
      </c>
      <c r="H89" s="2">
        <v>300</v>
      </c>
      <c r="I89" s="2">
        <v>200</v>
      </c>
      <c r="N89" s="9"/>
      <c r="V89" s="9"/>
      <c r="W89" s="9"/>
      <c r="X89" s="9"/>
      <c r="Y89" s="9"/>
      <c r="Z89" s="9"/>
      <c r="AA89" s="9"/>
      <c r="AB89" s="9"/>
      <c r="AC89" s="9"/>
      <c r="AD89" s="9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9" t="s">
        <v>227</v>
      </c>
      <c r="CB89" s="9" t="s">
        <v>216</v>
      </c>
    </row>
    <row r="90" spans="1:80" ht="12.75" customHeight="1" x14ac:dyDescent="0.2">
      <c r="A90" s="2" t="s">
        <v>396</v>
      </c>
      <c r="B90" s="3" t="s">
        <v>397</v>
      </c>
      <c r="C90" s="3" t="s">
        <v>398</v>
      </c>
      <c r="D90" s="16">
        <v>41589</v>
      </c>
      <c r="E90" s="14" t="s">
        <v>82</v>
      </c>
      <c r="F90" s="2">
        <v>36</v>
      </c>
      <c r="G90" s="2">
        <v>600</v>
      </c>
      <c r="H90" s="2">
        <v>300</v>
      </c>
      <c r="I90" s="2">
        <v>200</v>
      </c>
      <c r="N90" s="9"/>
      <c r="V90" s="9"/>
      <c r="W90" s="9"/>
      <c r="X90" s="9"/>
      <c r="Y90" s="9"/>
      <c r="Z90" s="9"/>
      <c r="AA90" s="9"/>
      <c r="AB90" s="9"/>
      <c r="AC90" s="9"/>
      <c r="AD90" s="9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>
        <v>2</v>
      </c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9" t="s">
        <v>83</v>
      </c>
      <c r="CB90" s="2" t="s">
        <v>216</v>
      </c>
    </row>
    <row r="91" spans="1:80" ht="12.75" customHeight="1" x14ac:dyDescent="0.2">
      <c r="A91" s="2" t="s">
        <v>399</v>
      </c>
      <c r="B91" s="1" t="s">
        <v>400</v>
      </c>
      <c r="C91" s="3" t="s">
        <v>401</v>
      </c>
      <c r="D91" s="16">
        <v>42265</v>
      </c>
      <c r="E91" s="14">
        <v>42288</v>
      </c>
      <c r="F91" s="2">
        <v>10</v>
      </c>
      <c r="G91" s="2">
        <v>3600</v>
      </c>
      <c r="H91" s="2">
        <v>300</v>
      </c>
      <c r="I91" s="2">
        <v>200</v>
      </c>
      <c r="N91" s="9"/>
      <c r="V91" s="9"/>
      <c r="W91" s="9"/>
      <c r="X91" s="9"/>
      <c r="Y91" s="9"/>
      <c r="Z91" s="9"/>
      <c r="AA91" s="9"/>
      <c r="AB91" s="9"/>
      <c r="AC91" s="9"/>
      <c r="AD91" s="9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9" t="s">
        <v>93</v>
      </c>
      <c r="CB91" s="2" t="s">
        <v>216</v>
      </c>
    </row>
    <row r="92" spans="1:80" ht="12.75" customHeight="1" x14ac:dyDescent="0.2">
      <c r="A92" s="2" t="s">
        <v>402</v>
      </c>
      <c r="B92" s="1" t="s">
        <v>403</v>
      </c>
      <c r="C92" s="3" t="s">
        <v>404</v>
      </c>
      <c r="D92" s="16">
        <v>44151</v>
      </c>
      <c r="E92" s="14" t="s">
        <v>82</v>
      </c>
      <c r="F92" s="2">
        <v>18</v>
      </c>
      <c r="G92" s="2" t="s">
        <v>82</v>
      </c>
      <c r="H92" s="2">
        <v>5000</v>
      </c>
      <c r="I92" s="2">
        <v>600</v>
      </c>
      <c r="K92" s="2">
        <v>100</v>
      </c>
      <c r="N92" s="9"/>
      <c r="V92" s="9"/>
      <c r="W92" s="9"/>
      <c r="X92" s="9"/>
      <c r="Y92" s="9"/>
      <c r="Z92" s="9"/>
      <c r="AA92" s="9"/>
      <c r="AB92" s="9"/>
      <c r="AC92" s="9"/>
      <c r="AD92" s="9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9" t="s">
        <v>241</v>
      </c>
      <c r="CB92" s="2" t="s">
        <v>100</v>
      </c>
    </row>
    <row r="93" spans="1:80" ht="12.75" customHeight="1" x14ac:dyDescent="0.2">
      <c r="A93" s="2" t="s">
        <v>405</v>
      </c>
      <c r="B93" s="3" t="s">
        <v>406</v>
      </c>
      <c r="C93" s="3" t="s">
        <v>407</v>
      </c>
      <c r="D93" s="16">
        <v>40224</v>
      </c>
      <c r="E93" s="14">
        <v>45658</v>
      </c>
      <c r="F93" s="2">
        <v>50</v>
      </c>
      <c r="G93" s="2">
        <v>50</v>
      </c>
      <c r="H93" s="2">
        <v>1500</v>
      </c>
      <c r="I93" s="2">
        <v>1000</v>
      </c>
      <c r="J93" s="2" t="s">
        <v>135</v>
      </c>
      <c r="K93" s="2">
        <v>100</v>
      </c>
      <c r="N93" s="9"/>
      <c r="V93" s="9"/>
      <c r="W93" s="9"/>
      <c r="X93" s="9"/>
      <c r="Y93" s="9"/>
      <c r="Z93" s="9"/>
      <c r="AA93" s="9"/>
      <c r="AB93" s="9"/>
      <c r="AC93" s="9"/>
      <c r="AD93" s="9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9" t="s">
        <v>99</v>
      </c>
      <c r="CB93" s="9" t="s">
        <v>100</v>
      </c>
    </row>
    <row r="94" spans="1:80" ht="15" customHeight="1" x14ac:dyDescent="0.2">
      <c r="A94" s="2" t="s">
        <v>408</v>
      </c>
      <c r="B94" s="3" t="s">
        <v>409</v>
      </c>
      <c r="C94" s="3" t="s">
        <v>410</v>
      </c>
      <c r="D94" s="16">
        <v>39539</v>
      </c>
      <c r="E94" s="14">
        <v>44588</v>
      </c>
      <c r="F94" s="2">
        <v>0.5</v>
      </c>
      <c r="G94" s="2">
        <v>0.2</v>
      </c>
      <c r="H94" s="2">
        <v>1000</v>
      </c>
      <c r="I94" s="2">
        <v>500</v>
      </c>
      <c r="J94" s="2">
        <v>100</v>
      </c>
      <c r="N94" s="9"/>
      <c r="V94" s="9"/>
      <c r="W94" s="9"/>
      <c r="X94" s="9"/>
      <c r="Y94" s="9"/>
      <c r="Z94" s="9"/>
      <c r="AA94" s="9"/>
      <c r="AB94" s="9"/>
      <c r="AC94" s="9"/>
      <c r="AD94" s="9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9" t="s">
        <v>109</v>
      </c>
      <c r="CB94" s="2" t="s">
        <v>110</v>
      </c>
    </row>
    <row r="95" spans="1:80" ht="14.45" customHeight="1" x14ac:dyDescent="0.2">
      <c r="A95" s="2" t="s">
        <v>411</v>
      </c>
      <c r="B95" s="3" t="s">
        <v>412</v>
      </c>
      <c r="C95" s="3" t="s">
        <v>413</v>
      </c>
      <c r="D95" s="16">
        <v>39972</v>
      </c>
      <c r="E95" s="14">
        <v>41671</v>
      </c>
      <c r="F95" s="2">
        <v>7</v>
      </c>
      <c r="G95" s="2">
        <v>5</v>
      </c>
      <c r="H95" s="2">
        <v>3500</v>
      </c>
      <c r="I95" s="2">
        <v>4500</v>
      </c>
      <c r="J95" s="2">
        <v>100</v>
      </c>
      <c r="N95" s="9"/>
      <c r="V95" s="9"/>
      <c r="W95" s="9"/>
      <c r="X95" s="9"/>
      <c r="Y95" s="9"/>
      <c r="Z95" s="9"/>
      <c r="AA95" s="9"/>
      <c r="AB95" s="9"/>
      <c r="AC95" s="9">
        <v>10000</v>
      </c>
      <c r="AD95" s="9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9" t="s">
        <v>414</v>
      </c>
      <c r="CB95" s="9" t="s">
        <v>154</v>
      </c>
    </row>
    <row r="96" spans="1:80" ht="12.75" customHeight="1" x14ac:dyDescent="0.2">
      <c r="A96" s="2" t="s">
        <v>415</v>
      </c>
      <c r="B96" s="3" t="s">
        <v>416</v>
      </c>
      <c r="C96" s="3" t="s">
        <v>417</v>
      </c>
      <c r="D96" s="16">
        <v>37865</v>
      </c>
      <c r="E96" s="14" t="s">
        <v>82</v>
      </c>
      <c r="F96" s="2">
        <v>47</v>
      </c>
      <c r="G96" s="2">
        <v>33</v>
      </c>
      <c r="H96" s="2">
        <v>600</v>
      </c>
      <c r="I96" s="2">
        <v>400</v>
      </c>
      <c r="N96" s="9"/>
      <c r="Q96" s="9">
        <v>2000</v>
      </c>
      <c r="S96" s="9">
        <v>500</v>
      </c>
      <c r="T96" s="9">
        <v>2000</v>
      </c>
      <c r="U96" s="9">
        <v>1000</v>
      </c>
      <c r="V96" s="9"/>
      <c r="W96" s="9"/>
      <c r="X96" s="9"/>
      <c r="Y96" s="9">
        <v>500</v>
      </c>
      <c r="Z96" s="9"/>
      <c r="AA96" s="9">
        <v>2000</v>
      </c>
      <c r="AB96" s="9">
        <v>1000</v>
      </c>
      <c r="AC96" s="9">
        <v>5000</v>
      </c>
      <c r="AD96" s="9">
        <v>2000</v>
      </c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>
        <v>2</v>
      </c>
      <c r="BR96" s="2"/>
      <c r="BS96" s="2">
        <v>100</v>
      </c>
      <c r="BT96" s="2"/>
      <c r="BU96" s="2"/>
      <c r="BV96" s="2"/>
      <c r="BW96" s="2"/>
      <c r="BX96" s="2"/>
      <c r="BY96" s="2"/>
      <c r="BZ96" s="2"/>
      <c r="CA96" s="9" t="s">
        <v>109</v>
      </c>
      <c r="CB96" s="2" t="s">
        <v>235</v>
      </c>
    </row>
    <row r="97" spans="1:80" ht="12.75" customHeight="1" x14ac:dyDescent="0.2">
      <c r="A97" s="2" t="s">
        <v>418</v>
      </c>
      <c r="B97" s="3" t="s">
        <v>419</v>
      </c>
      <c r="C97" s="3" t="s">
        <v>417</v>
      </c>
      <c r="D97" s="16">
        <v>42380</v>
      </c>
      <c r="E97" s="14" t="s">
        <v>82</v>
      </c>
      <c r="F97" s="2">
        <v>8</v>
      </c>
      <c r="G97" s="2">
        <v>6</v>
      </c>
      <c r="H97" s="2">
        <v>600</v>
      </c>
      <c r="I97" s="2">
        <v>400</v>
      </c>
      <c r="J97" s="2">
        <v>100</v>
      </c>
      <c r="N97" s="9"/>
      <c r="V97" s="9"/>
      <c r="W97" s="9"/>
      <c r="X97" s="9"/>
      <c r="Y97" s="9"/>
      <c r="Z97" s="9"/>
      <c r="AA97" s="9"/>
      <c r="AB97" s="9"/>
      <c r="AC97" s="9"/>
      <c r="AD97" s="9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9" t="s">
        <v>109</v>
      </c>
      <c r="CB97" s="2" t="s">
        <v>420</v>
      </c>
    </row>
    <row r="98" spans="1:80" ht="12.75" customHeight="1" x14ac:dyDescent="0.2">
      <c r="A98" s="2" t="s">
        <v>421</v>
      </c>
      <c r="B98" s="3" t="s">
        <v>422</v>
      </c>
      <c r="C98" s="3" t="s">
        <v>423</v>
      </c>
      <c r="D98" s="16">
        <v>37865</v>
      </c>
      <c r="E98" s="14" t="s">
        <v>82</v>
      </c>
      <c r="F98" s="2">
        <v>61</v>
      </c>
      <c r="G98" s="2">
        <v>43</v>
      </c>
      <c r="H98" s="2">
        <v>600</v>
      </c>
      <c r="I98" s="2">
        <v>400</v>
      </c>
      <c r="N98" s="9"/>
      <c r="Q98" s="9">
        <v>2000</v>
      </c>
      <c r="S98" s="9">
        <v>500</v>
      </c>
      <c r="T98" s="9">
        <v>2000</v>
      </c>
      <c r="U98" s="9">
        <v>1000</v>
      </c>
      <c r="V98" s="9"/>
      <c r="W98" s="9"/>
      <c r="X98" s="9"/>
      <c r="Y98" s="9">
        <v>500</v>
      </c>
      <c r="Z98" s="9"/>
      <c r="AA98" s="9">
        <v>2000</v>
      </c>
      <c r="AB98" s="9">
        <v>1000</v>
      </c>
      <c r="AC98" s="9">
        <v>5000</v>
      </c>
      <c r="AD98" s="9">
        <v>2000</v>
      </c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>
        <v>2</v>
      </c>
      <c r="BR98" s="2"/>
      <c r="BS98" s="2">
        <v>100</v>
      </c>
      <c r="BT98" s="2"/>
      <c r="BU98" s="2"/>
      <c r="BV98" s="2"/>
      <c r="BW98" s="2"/>
      <c r="BX98" s="2"/>
      <c r="BY98" s="2"/>
      <c r="BZ98" s="2"/>
      <c r="CA98" s="9" t="s">
        <v>109</v>
      </c>
      <c r="CB98" s="2" t="s">
        <v>235</v>
      </c>
    </row>
    <row r="99" spans="1:80" ht="12.75" customHeight="1" x14ac:dyDescent="0.2">
      <c r="A99" s="2" t="s">
        <v>424</v>
      </c>
      <c r="B99" s="3" t="s">
        <v>425</v>
      </c>
      <c r="C99" s="3" t="s">
        <v>426</v>
      </c>
      <c r="D99" s="16">
        <v>37865</v>
      </c>
      <c r="E99" s="14" t="s">
        <v>82</v>
      </c>
      <c r="F99" s="2">
        <v>40</v>
      </c>
      <c r="G99" s="2">
        <v>28</v>
      </c>
      <c r="H99" s="2">
        <v>600</v>
      </c>
      <c r="I99" s="2">
        <v>400</v>
      </c>
      <c r="N99" s="9"/>
      <c r="Q99" s="9">
        <v>2000</v>
      </c>
      <c r="S99" s="9">
        <v>500</v>
      </c>
      <c r="T99" s="9">
        <v>2000</v>
      </c>
      <c r="U99" s="9">
        <v>1000</v>
      </c>
      <c r="V99" s="9"/>
      <c r="W99" s="9"/>
      <c r="X99" s="9"/>
      <c r="Y99" s="9">
        <v>500</v>
      </c>
      <c r="Z99" s="9"/>
      <c r="AA99" s="9">
        <v>2000</v>
      </c>
      <c r="AB99" s="9">
        <v>1000</v>
      </c>
      <c r="AC99" s="9">
        <v>5000</v>
      </c>
      <c r="AD99" s="9">
        <v>2000</v>
      </c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>
        <v>2</v>
      </c>
      <c r="BR99" s="2"/>
      <c r="BS99" s="2">
        <v>100</v>
      </c>
      <c r="BT99" s="2"/>
      <c r="BU99" s="2"/>
      <c r="BV99" s="2"/>
      <c r="BW99" s="2"/>
      <c r="BX99" s="2"/>
      <c r="BY99" s="2"/>
      <c r="BZ99" s="2"/>
      <c r="CA99" s="9" t="s">
        <v>93</v>
      </c>
      <c r="CB99" s="2" t="s">
        <v>235</v>
      </c>
    </row>
    <row r="100" spans="1:80" ht="12.75" customHeight="1" x14ac:dyDescent="0.2">
      <c r="A100" s="2" t="s">
        <v>427</v>
      </c>
      <c r="B100" s="3" t="s">
        <v>428</v>
      </c>
      <c r="C100" s="3" t="s">
        <v>429</v>
      </c>
      <c r="D100" s="16">
        <v>37530</v>
      </c>
      <c r="E100" s="14">
        <v>45108</v>
      </c>
      <c r="F100" s="2">
        <v>200</v>
      </c>
      <c r="G100" s="2">
        <v>750</v>
      </c>
      <c r="H100" s="2">
        <v>1000</v>
      </c>
      <c r="I100" s="2">
        <v>500</v>
      </c>
      <c r="N100" s="9"/>
      <c r="V100" s="9"/>
      <c r="W100" s="9"/>
      <c r="X100" s="9"/>
      <c r="Y100" s="9"/>
      <c r="Z100" s="9"/>
      <c r="AA100" s="9"/>
      <c r="AB100" s="9"/>
      <c r="AC100" s="9"/>
      <c r="AD100" s="9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9" t="s">
        <v>109</v>
      </c>
      <c r="CB100" s="2" t="s">
        <v>200</v>
      </c>
    </row>
    <row r="101" spans="1:80" ht="12.75" customHeight="1" x14ac:dyDescent="0.2">
      <c r="A101" s="2" t="s">
        <v>430</v>
      </c>
      <c r="B101" s="3" t="s">
        <v>431</v>
      </c>
      <c r="C101" s="3" t="s">
        <v>432</v>
      </c>
      <c r="D101" s="16">
        <v>42184</v>
      </c>
      <c r="E101" s="14" t="s">
        <v>82</v>
      </c>
      <c r="F101" s="2">
        <v>7</v>
      </c>
      <c r="G101" s="2">
        <v>82.8</v>
      </c>
      <c r="H101" s="2">
        <v>3000</v>
      </c>
      <c r="I101" s="2">
        <v>150</v>
      </c>
      <c r="N101" s="9"/>
      <c r="V101" s="9"/>
      <c r="W101" s="9"/>
      <c r="X101" s="9"/>
      <c r="Y101" s="9"/>
      <c r="Z101" s="9"/>
      <c r="AA101" s="9"/>
      <c r="AB101" s="9"/>
      <c r="AC101" s="9"/>
      <c r="AD101" s="9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9" t="s">
        <v>109</v>
      </c>
      <c r="CB101" s="2" t="s">
        <v>433</v>
      </c>
    </row>
    <row r="102" spans="1:80" ht="12.75" customHeight="1" x14ac:dyDescent="0.2">
      <c r="A102" s="2" t="s">
        <v>434</v>
      </c>
      <c r="B102" s="3" t="s">
        <v>435</v>
      </c>
      <c r="C102" s="3" t="s">
        <v>436</v>
      </c>
      <c r="D102" s="16">
        <v>43118</v>
      </c>
      <c r="E102" s="14" t="s">
        <v>82</v>
      </c>
      <c r="F102" s="2">
        <v>3</v>
      </c>
      <c r="G102" s="2">
        <v>16.8</v>
      </c>
      <c r="H102" s="2">
        <v>1000</v>
      </c>
      <c r="I102" s="2">
        <v>500</v>
      </c>
      <c r="J102" s="2">
        <v>100</v>
      </c>
      <c r="N102" s="9"/>
      <c r="V102" s="9"/>
      <c r="W102" s="9"/>
      <c r="X102" s="9"/>
      <c r="Y102" s="9"/>
      <c r="Z102" s="9"/>
      <c r="AA102" s="9"/>
      <c r="AB102" s="9"/>
      <c r="AC102" s="9"/>
      <c r="AD102" s="9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9" t="s">
        <v>109</v>
      </c>
      <c r="CB102" s="2" t="s">
        <v>110</v>
      </c>
    </row>
    <row r="103" spans="1:80" ht="15" customHeight="1" x14ac:dyDescent="0.2">
      <c r="A103" s="2" t="s">
        <v>437</v>
      </c>
      <c r="B103" s="3" t="s">
        <v>438</v>
      </c>
      <c r="C103" s="3" t="s">
        <v>439</v>
      </c>
      <c r="D103" s="16">
        <v>39142</v>
      </c>
      <c r="E103" s="14">
        <v>44480</v>
      </c>
      <c r="F103" s="2">
        <v>22</v>
      </c>
      <c r="G103" s="2">
        <v>60</v>
      </c>
      <c r="H103" s="2">
        <v>2000</v>
      </c>
      <c r="I103" s="2">
        <v>400</v>
      </c>
      <c r="K103" s="2">
        <v>100</v>
      </c>
      <c r="N103" s="9"/>
      <c r="V103" s="9"/>
      <c r="W103" s="9"/>
      <c r="X103" s="9"/>
      <c r="Y103" s="9"/>
      <c r="Z103" s="9"/>
      <c r="AA103" s="9"/>
      <c r="AB103" s="9"/>
      <c r="AC103" s="9"/>
      <c r="AD103" s="9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9" t="s">
        <v>241</v>
      </c>
      <c r="CB103" s="2" t="s">
        <v>440</v>
      </c>
    </row>
    <row r="104" spans="1:80" ht="12.75" customHeight="1" x14ac:dyDescent="0.2">
      <c r="A104" s="2" t="s">
        <v>441</v>
      </c>
      <c r="B104" s="3" t="s">
        <v>442</v>
      </c>
      <c r="C104" s="3" t="s">
        <v>439</v>
      </c>
      <c r="D104" s="16">
        <v>42282</v>
      </c>
      <c r="E104" s="14" t="s">
        <v>82</v>
      </c>
      <c r="F104" s="2">
        <v>7.5</v>
      </c>
      <c r="G104" s="2">
        <v>24</v>
      </c>
      <c r="H104" s="2">
        <v>1000</v>
      </c>
      <c r="I104" s="2">
        <v>500</v>
      </c>
      <c r="J104" s="2">
        <v>100</v>
      </c>
      <c r="N104" s="9"/>
      <c r="V104" s="9"/>
      <c r="W104" s="9"/>
      <c r="X104" s="9"/>
      <c r="Y104" s="9"/>
      <c r="Z104" s="9"/>
      <c r="AA104" s="9"/>
      <c r="AB104" s="9"/>
      <c r="AC104" s="9"/>
      <c r="AD104" s="9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9" t="s">
        <v>241</v>
      </c>
      <c r="CB104" s="2" t="s">
        <v>110</v>
      </c>
    </row>
    <row r="105" spans="1:80" ht="12.75" customHeight="1" x14ac:dyDescent="0.2">
      <c r="A105" s="2" t="s">
        <v>443</v>
      </c>
      <c r="B105" s="3" t="s">
        <v>444</v>
      </c>
      <c r="C105" s="3" t="s">
        <v>439</v>
      </c>
      <c r="D105" s="16">
        <v>40940</v>
      </c>
      <c r="E105" s="14" t="s">
        <v>82</v>
      </c>
      <c r="F105" s="2">
        <v>27.25</v>
      </c>
      <c r="G105" s="2">
        <v>53</v>
      </c>
      <c r="H105" s="2">
        <v>1000</v>
      </c>
      <c r="I105" s="2">
        <v>500</v>
      </c>
      <c r="N105" s="9"/>
      <c r="V105" s="9"/>
      <c r="W105" s="9"/>
      <c r="X105" s="9"/>
      <c r="Y105" s="9"/>
      <c r="Z105" s="9"/>
      <c r="AA105" s="9"/>
      <c r="AB105" s="9"/>
      <c r="AC105" s="9"/>
      <c r="AD105" s="9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>
        <v>100</v>
      </c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9" t="s">
        <v>241</v>
      </c>
      <c r="CB105" s="2" t="s">
        <v>110</v>
      </c>
    </row>
    <row r="106" spans="1:80" ht="15" customHeight="1" x14ac:dyDescent="0.2">
      <c r="A106" s="2" t="s">
        <v>445</v>
      </c>
      <c r="B106" s="3" t="s">
        <v>446</v>
      </c>
      <c r="C106" s="3" t="s">
        <v>447</v>
      </c>
      <c r="D106" s="16">
        <v>36089</v>
      </c>
      <c r="E106" s="14">
        <v>42338</v>
      </c>
      <c r="F106" s="2">
        <v>300</v>
      </c>
      <c r="G106" s="2">
        <v>204</v>
      </c>
      <c r="H106" s="2">
        <v>2200</v>
      </c>
      <c r="I106" s="2">
        <v>650</v>
      </c>
      <c r="J106" s="9" t="s">
        <v>82</v>
      </c>
      <c r="K106" s="2">
        <v>100</v>
      </c>
      <c r="N106" s="9"/>
      <c r="V106" s="9"/>
      <c r="W106" s="9"/>
      <c r="X106" s="9"/>
      <c r="Y106" s="9"/>
      <c r="Z106" s="9"/>
      <c r="AA106" s="9"/>
      <c r="AB106" s="9"/>
      <c r="AC106" s="9"/>
      <c r="AD106" s="9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>
        <v>50</v>
      </c>
      <c r="BS106" s="2"/>
      <c r="BT106" s="2"/>
      <c r="BU106" s="2"/>
      <c r="BV106" s="2"/>
      <c r="BW106" s="2"/>
      <c r="BX106" s="2"/>
      <c r="BY106" s="2"/>
      <c r="BZ106" s="2"/>
      <c r="CA106" s="9" t="s">
        <v>177</v>
      </c>
      <c r="CB106" s="9" t="s">
        <v>203</v>
      </c>
    </row>
    <row r="107" spans="1:80" ht="12.75" customHeight="1" x14ac:dyDescent="0.2">
      <c r="A107" s="2" t="s">
        <v>448</v>
      </c>
      <c r="B107" s="3" t="s">
        <v>449</v>
      </c>
      <c r="C107" s="3" t="s">
        <v>450</v>
      </c>
      <c r="D107" s="16">
        <v>44743</v>
      </c>
      <c r="E107" s="14" t="s">
        <v>82</v>
      </c>
      <c r="F107" s="2">
        <v>4</v>
      </c>
      <c r="G107" s="2">
        <v>66</v>
      </c>
      <c r="H107" s="2">
        <v>5000</v>
      </c>
      <c r="I107" s="2">
        <v>500</v>
      </c>
      <c r="J107" s="9"/>
      <c r="N107" s="9"/>
      <c r="V107" s="9"/>
      <c r="W107" s="9"/>
      <c r="X107" s="9"/>
      <c r="Y107" s="9"/>
      <c r="Z107" s="9"/>
      <c r="AA107" s="9"/>
      <c r="AB107" s="9"/>
      <c r="AC107" s="9"/>
      <c r="AD107" s="9">
        <v>2000</v>
      </c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9" t="s">
        <v>88</v>
      </c>
      <c r="CB107" s="9" t="s">
        <v>154</v>
      </c>
    </row>
    <row r="108" spans="1:80" ht="12.75" customHeight="1" x14ac:dyDescent="0.2">
      <c r="A108" s="2" t="s">
        <v>451</v>
      </c>
      <c r="B108" s="3" t="s">
        <v>452</v>
      </c>
      <c r="C108" s="1" t="s">
        <v>453</v>
      </c>
      <c r="D108" s="16">
        <v>44239</v>
      </c>
      <c r="E108" s="14" t="s">
        <v>82</v>
      </c>
      <c r="F108" s="2">
        <v>2</v>
      </c>
      <c r="G108" s="2">
        <v>0.6</v>
      </c>
      <c r="H108" s="2">
        <v>1000</v>
      </c>
      <c r="I108" s="2">
        <v>400</v>
      </c>
      <c r="J108" s="9"/>
      <c r="K108" s="2">
        <v>100</v>
      </c>
      <c r="N108" s="9"/>
      <c r="V108" s="9"/>
      <c r="W108" s="9"/>
      <c r="X108" s="9"/>
      <c r="Y108" s="9"/>
      <c r="Z108" s="9"/>
      <c r="AA108" s="9"/>
      <c r="AB108" s="9"/>
      <c r="AC108" s="9"/>
      <c r="AD108" s="9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9" t="s">
        <v>454</v>
      </c>
      <c r="CB108" s="2" t="s">
        <v>89</v>
      </c>
    </row>
    <row r="109" spans="1:80" ht="12.75" customHeight="1" x14ac:dyDescent="0.2">
      <c r="A109" s="2" t="s">
        <v>455</v>
      </c>
      <c r="B109" s="3" t="s">
        <v>456</v>
      </c>
      <c r="C109" s="3" t="s">
        <v>457</v>
      </c>
      <c r="D109" s="16">
        <v>42528</v>
      </c>
      <c r="E109" s="14" t="s">
        <v>82</v>
      </c>
      <c r="F109" s="2">
        <v>0.1</v>
      </c>
      <c r="G109" s="2">
        <v>0.18</v>
      </c>
      <c r="H109" s="2">
        <v>1000</v>
      </c>
      <c r="I109" s="2">
        <v>500</v>
      </c>
      <c r="J109" s="2">
        <v>100</v>
      </c>
      <c r="K109" s="2">
        <v>100</v>
      </c>
      <c r="N109" s="9"/>
      <c r="V109" s="9"/>
      <c r="W109" s="9"/>
      <c r="X109" s="9"/>
      <c r="Y109" s="9"/>
      <c r="Z109" s="9"/>
      <c r="AA109" s="9"/>
      <c r="AB109" s="9"/>
      <c r="AC109" s="9"/>
      <c r="AD109" s="9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9" t="s">
        <v>458</v>
      </c>
      <c r="CB109" s="9" t="s">
        <v>110</v>
      </c>
    </row>
    <row r="110" spans="1:80" ht="12.75" customHeight="1" x14ac:dyDescent="0.2">
      <c r="A110" s="2" t="s">
        <v>459</v>
      </c>
      <c r="B110" s="3" t="s">
        <v>460</v>
      </c>
      <c r="C110" s="3" t="s">
        <v>461</v>
      </c>
      <c r="D110" s="16">
        <v>44970</v>
      </c>
      <c r="E110" s="14" t="s">
        <v>82</v>
      </c>
      <c r="F110" s="2">
        <v>2</v>
      </c>
      <c r="G110" s="2">
        <f>SUM(0.07*60)</f>
        <v>4.2</v>
      </c>
      <c r="H110" s="2">
        <v>600</v>
      </c>
      <c r="I110" s="2">
        <v>400</v>
      </c>
      <c r="K110" s="2">
        <v>100</v>
      </c>
      <c r="N110" s="9"/>
      <c r="V110" s="9"/>
      <c r="W110" s="9"/>
      <c r="X110" s="9"/>
      <c r="Y110" s="9"/>
      <c r="Z110" s="9"/>
      <c r="AA110" s="9"/>
      <c r="AB110" s="9"/>
      <c r="AC110" s="9"/>
      <c r="AD110" s="9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9" t="s">
        <v>349</v>
      </c>
      <c r="CB110" s="9" t="s">
        <v>84</v>
      </c>
    </row>
    <row r="111" spans="1:80" ht="12.75" customHeight="1" x14ac:dyDescent="0.2">
      <c r="A111" s="2" t="s">
        <v>462</v>
      </c>
      <c r="B111" s="3" t="s">
        <v>463</v>
      </c>
      <c r="C111" s="3" t="s">
        <v>464</v>
      </c>
      <c r="D111" s="16">
        <v>42076</v>
      </c>
      <c r="E111" s="14" t="s">
        <v>82</v>
      </c>
      <c r="F111" s="2">
        <v>3</v>
      </c>
      <c r="G111" s="2">
        <v>7.8</v>
      </c>
      <c r="H111" s="2">
        <v>4000</v>
      </c>
      <c r="I111" s="2">
        <v>1000</v>
      </c>
      <c r="N111" s="9"/>
      <c r="V111" s="9"/>
      <c r="W111" s="9"/>
      <c r="X111" s="9"/>
      <c r="Y111" s="9"/>
      <c r="Z111" s="9"/>
      <c r="AA111" s="9"/>
      <c r="AB111" s="9"/>
      <c r="AC111" s="9"/>
      <c r="AD111" s="9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9" t="s">
        <v>93</v>
      </c>
      <c r="CB111" s="2" t="s">
        <v>465</v>
      </c>
    </row>
    <row r="112" spans="1:80" ht="12.75" customHeight="1" x14ac:dyDescent="0.2">
      <c r="A112" s="2" t="s">
        <v>466</v>
      </c>
      <c r="B112" s="3" t="s">
        <v>467</v>
      </c>
      <c r="C112" s="3" t="s">
        <v>468</v>
      </c>
      <c r="D112" s="16">
        <v>34181</v>
      </c>
      <c r="E112" s="14">
        <v>43983</v>
      </c>
      <c r="F112" s="2">
        <v>10</v>
      </c>
      <c r="G112" s="2">
        <v>28</v>
      </c>
      <c r="H112" s="2">
        <v>100</v>
      </c>
      <c r="I112" s="2">
        <v>100</v>
      </c>
      <c r="N112" s="9"/>
      <c r="V112" s="9"/>
      <c r="W112" s="9"/>
      <c r="X112" s="9"/>
      <c r="Y112" s="9"/>
      <c r="Z112" s="9"/>
      <c r="AA112" s="9"/>
      <c r="AB112" s="9"/>
      <c r="AC112" s="9"/>
      <c r="AD112" s="9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9" t="s">
        <v>88</v>
      </c>
      <c r="CB112" s="2" t="s">
        <v>469</v>
      </c>
    </row>
    <row r="113" spans="1:80" ht="12.75" customHeight="1" x14ac:dyDescent="0.2">
      <c r="A113" s="2" t="s">
        <v>470</v>
      </c>
      <c r="B113" s="3" t="s">
        <v>471</v>
      </c>
      <c r="C113" s="3" t="s">
        <v>472</v>
      </c>
      <c r="D113" s="16">
        <v>41673</v>
      </c>
      <c r="E113" s="14" t="s">
        <v>82</v>
      </c>
      <c r="F113" s="2">
        <v>1</v>
      </c>
      <c r="G113" s="2">
        <v>52</v>
      </c>
      <c r="H113" s="2">
        <v>1000</v>
      </c>
      <c r="I113" s="2">
        <v>500</v>
      </c>
      <c r="N113" s="9"/>
      <c r="V113" s="9"/>
      <c r="W113" s="9"/>
      <c r="X113" s="9"/>
      <c r="Y113" s="9"/>
      <c r="Z113" s="9"/>
      <c r="AA113" s="9"/>
      <c r="AB113" s="9"/>
      <c r="AC113" s="9"/>
      <c r="AD113" s="9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>
        <v>100</v>
      </c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9" t="s">
        <v>130</v>
      </c>
      <c r="CB113" s="9" t="s">
        <v>110</v>
      </c>
    </row>
    <row r="114" spans="1:80" ht="12.75" customHeight="1" x14ac:dyDescent="0.2">
      <c r="A114" s="2" t="s">
        <v>473</v>
      </c>
      <c r="B114" s="3" t="s">
        <v>474</v>
      </c>
      <c r="C114" s="3" t="s">
        <v>475</v>
      </c>
      <c r="D114" s="16">
        <v>42660</v>
      </c>
      <c r="E114" s="14" t="s">
        <v>82</v>
      </c>
      <c r="F114" s="9" t="s">
        <v>476</v>
      </c>
      <c r="G114" s="2" t="s">
        <v>82</v>
      </c>
      <c r="H114" s="2">
        <v>3000</v>
      </c>
      <c r="I114" s="2">
        <v>600</v>
      </c>
      <c r="J114" s="2">
        <v>100</v>
      </c>
      <c r="K114" s="2">
        <v>100</v>
      </c>
      <c r="N114" s="9"/>
      <c r="V114" s="9"/>
      <c r="W114" s="9"/>
      <c r="X114" s="9"/>
      <c r="Y114" s="9"/>
      <c r="Z114" s="9"/>
      <c r="AA114" s="9"/>
      <c r="AB114" s="9"/>
      <c r="AC114" s="9"/>
      <c r="AD114" s="9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9" t="s">
        <v>177</v>
      </c>
      <c r="CB114" s="9" t="s">
        <v>477</v>
      </c>
    </row>
    <row r="115" spans="1:80" ht="12.75" customHeight="1" x14ac:dyDescent="0.2">
      <c r="A115" s="29" t="s">
        <v>478</v>
      </c>
      <c r="B115" s="3" t="s">
        <v>479</v>
      </c>
      <c r="C115" s="26" t="s">
        <v>480</v>
      </c>
      <c r="D115" s="16">
        <v>44319</v>
      </c>
      <c r="E115" s="14" t="s">
        <v>82</v>
      </c>
      <c r="F115" s="2">
        <v>2</v>
      </c>
      <c r="G115" s="2">
        <v>0.6</v>
      </c>
      <c r="H115" s="2">
        <v>1000</v>
      </c>
      <c r="I115" s="2">
        <v>400</v>
      </c>
      <c r="N115" s="9"/>
      <c r="V115" s="9"/>
      <c r="W115" s="9"/>
      <c r="X115" s="9"/>
      <c r="Y115" s="9"/>
      <c r="Z115" s="9"/>
      <c r="AA115" s="9"/>
      <c r="AB115" s="9"/>
      <c r="AC115" s="9"/>
      <c r="AD115" s="9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9" t="s">
        <v>109</v>
      </c>
      <c r="CB115" s="2" t="s">
        <v>89</v>
      </c>
    </row>
    <row r="116" spans="1:80" ht="12.75" customHeight="1" x14ac:dyDescent="0.2">
      <c r="A116" s="2" t="s">
        <v>481</v>
      </c>
      <c r="B116" s="3" t="s">
        <v>482</v>
      </c>
      <c r="C116" s="3" t="s">
        <v>483</v>
      </c>
      <c r="D116" s="16">
        <v>36039</v>
      </c>
      <c r="E116" s="14">
        <v>44013</v>
      </c>
      <c r="F116" s="2">
        <v>32</v>
      </c>
      <c r="G116" s="2">
        <v>22</v>
      </c>
      <c r="H116" s="2">
        <v>600</v>
      </c>
      <c r="I116" s="2">
        <v>400</v>
      </c>
      <c r="K116" s="2">
        <v>100</v>
      </c>
      <c r="N116" s="9"/>
      <c r="V116" s="9"/>
      <c r="W116" s="9"/>
      <c r="X116" s="9"/>
      <c r="Y116" s="9"/>
      <c r="Z116" s="9"/>
      <c r="AA116" s="9"/>
      <c r="AB116" s="9"/>
      <c r="AC116" s="9"/>
      <c r="AD116" s="9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9" t="s">
        <v>484</v>
      </c>
      <c r="CB116" s="2" t="s">
        <v>154</v>
      </c>
    </row>
    <row r="117" spans="1:80" customFormat="1" ht="12.75" customHeight="1" x14ac:dyDescent="0.2">
      <c r="A117" s="2" t="s">
        <v>485</v>
      </c>
      <c r="B117" s="3" t="s">
        <v>486</v>
      </c>
      <c r="C117" s="3" t="s">
        <v>487</v>
      </c>
      <c r="D117" s="16">
        <v>42856</v>
      </c>
      <c r="E117" s="14">
        <v>43204</v>
      </c>
      <c r="F117" s="2">
        <v>21</v>
      </c>
      <c r="G117" s="2">
        <v>30</v>
      </c>
      <c r="H117" s="2">
        <v>300</v>
      </c>
      <c r="I117" s="2">
        <v>200</v>
      </c>
      <c r="J117" s="2"/>
      <c r="K117" s="2"/>
      <c r="L117" s="2"/>
      <c r="M117" s="2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9" t="s">
        <v>488</v>
      </c>
      <c r="CB117" s="9" t="s">
        <v>216</v>
      </c>
    </row>
    <row r="118" spans="1:80" customFormat="1" ht="15" customHeight="1" x14ac:dyDescent="0.2">
      <c r="A118" s="2" t="s">
        <v>489</v>
      </c>
      <c r="B118" s="3" t="s">
        <v>490</v>
      </c>
      <c r="C118" s="3" t="s">
        <v>491</v>
      </c>
      <c r="D118" s="16">
        <v>41673</v>
      </c>
      <c r="E118" s="14" t="s">
        <v>82</v>
      </c>
      <c r="F118" s="2" t="s">
        <v>492</v>
      </c>
      <c r="G118" s="2" t="s">
        <v>82</v>
      </c>
      <c r="H118" s="2">
        <v>1000</v>
      </c>
      <c r="I118" s="2">
        <v>500</v>
      </c>
      <c r="J118" s="9" t="s">
        <v>82</v>
      </c>
      <c r="K118" s="9" t="s">
        <v>82</v>
      </c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9" t="s">
        <v>231</v>
      </c>
      <c r="CB118" s="2" t="s">
        <v>100</v>
      </c>
    </row>
    <row r="119" spans="1:80" ht="12.75" customHeight="1" x14ac:dyDescent="0.2">
      <c r="A119" s="2" t="s">
        <v>493</v>
      </c>
      <c r="B119" s="3" t="s">
        <v>494</v>
      </c>
      <c r="C119" s="3" t="s">
        <v>495</v>
      </c>
      <c r="D119" s="16">
        <v>33092</v>
      </c>
      <c r="E119" s="14">
        <v>40553</v>
      </c>
      <c r="F119" s="2">
        <v>3</v>
      </c>
      <c r="G119" s="2">
        <v>20</v>
      </c>
      <c r="H119" s="2">
        <v>600</v>
      </c>
      <c r="I119" s="2">
        <v>400</v>
      </c>
      <c r="K119" s="2">
        <v>100</v>
      </c>
      <c r="N119" s="9"/>
      <c r="V119" s="9"/>
      <c r="W119" s="9"/>
      <c r="X119" s="9"/>
      <c r="Y119" s="9"/>
      <c r="Z119" s="9"/>
      <c r="AA119" s="9"/>
      <c r="AB119" s="9"/>
      <c r="AC119" s="9"/>
      <c r="AD119" s="9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9" t="s">
        <v>99</v>
      </c>
      <c r="CB119" s="9" t="s">
        <v>154</v>
      </c>
    </row>
    <row r="120" spans="1:80" ht="12" customHeight="1" x14ac:dyDescent="0.2">
      <c r="A120" s="2" t="s">
        <v>496</v>
      </c>
      <c r="B120" s="3" t="s">
        <v>497</v>
      </c>
      <c r="C120" s="3" t="s">
        <v>498</v>
      </c>
      <c r="D120" s="16">
        <v>40616</v>
      </c>
      <c r="E120" s="14" t="s">
        <v>82</v>
      </c>
      <c r="F120" s="2">
        <v>2</v>
      </c>
      <c r="G120" s="2">
        <v>6</v>
      </c>
      <c r="H120" s="2">
        <v>1000</v>
      </c>
      <c r="I120" s="2">
        <v>500</v>
      </c>
      <c r="N120" s="9"/>
      <c r="V120" s="9"/>
      <c r="W120" s="9"/>
      <c r="X120" s="9"/>
      <c r="Y120" s="9"/>
      <c r="Z120" s="9"/>
      <c r="AA120" s="9"/>
      <c r="AB120" s="9"/>
      <c r="AC120" s="9"/>
      <c r="AD120" s="9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9" t="s">
        <v>88</v>
      </c>
      <c r="CB120" s="2" t="s">
        <v>110</v>
      </c>
    </row>
    <row r="121" spans="1:80" ht="12.75" customHeight="1" x14ac:dyDescent="0.2">
      <c r="A121" s="2" t="s">
        <v>499</v>
      </c>
      <c r="B121" s="3" t="s">
        <v>500</v>
      </c>
      <c r="C121" s="3" t="s">
        <v>501</v>
      </c>
      <c r="D121" s="16">
        <v>42793</v>
      </c>
      <c r="E121" s="14">
        <v>43396</v>
      </c>
      <c r="F121" s="2">
        <v>8</v>
      </c>
      <c r="G121" s="2">
        <v>30</v>
      </c>
      <c r="H121" s="2">
        <v>1000</v>
      </c>
      <c r="I121" s="2">
        <v>500</v>
      </c>
      <c r="J121" s="2">
        <v>100</v>
      </c>
      <c r="N121" s="9"/>
      <c r="V121" s="9"/>
      <c r="W121" s="9"/>
      <c r="X121" s="9"/>
      <c r="Y121" s="9"/>
      <c r="Z121" s="9"/>
      <c r="AA121" s="9"/>
      <c r="AB121" s="9"/>
      <c r="AC121" s="9"/>
      <c r="AD121" s="9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9" t="s">
        <v>88</v>
      </c>
      <c r="CB121" s="9" t="s">
        <v>110</v>
      </c>
    </row>
    <row r="122" spans="1:80" ht="12.75" customHeight="1" x14ac:dyDescent="0.2">
      <c r="A122" s="2" t="s">
        <v>502</v>
      </c>
      <c r="B122" s="3" t="s">
        <v>503</v>
      </c>
      <c r="C122" s="3" t="s">
        <v>504</v>
      </c>
      <c r="D122" s="16">
        <v>41414</v>
      </c>
      <c r="E122" s="14" t="s">
        <v>82</v>
      </c>
      <c r="F122" s="2">
        <v>1</v>
      </c>
      <c r="G122" s="2">
        <v>7</v>
      </c>
      <c r="H122" s="2">
        <v>1000</v>
      </c>
      <c r="I122" s="2">
        <v>500</v>
      </c>
      <c r="N122" s="9"/>
      <c r="V122" s="9"/>
      <c r="W122" s="9"/>
      <c r="X122" s="9"/>
      <c r="Y122" s="9"/>
      <c r="Z122" s="9"/>
      <c r="AA122" s="9"/>
      <c r="AB122" s="9"/>
      <c r="AC122" s="9"/>
      <c r="AD122" s="9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>
        <v>100</v>
      </c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9" t="s">
        <v>505</v>
      </c>
      <c r="CB122" s="9" t="s">
        <v>110</v>
      </c>
    </row>
    <row r="123" spans="1:80" ht="15" customHeight="1" x14ac:dyDescent="0.2">
      <c r="A123" s="2" t="s">
        <v>506</v>
      </c>
      <c r="B123" s="3" t="s">
        <v>507</v>
      </c>
      <c r="C123" s="3" t="s">
        <v>508</v>
      </c>
      <c r="D123" s="16">
        <v>44088</v>
      </c>
      <c r="E123" s="14" t="s">
        <v>82</v>
      </c>
      <c r="F123" s="2">
        <v>0.4</v>
      </c>
      <c r="G123" s="2">
        <v>6</v>
      </c>
      <c r="H123" s="2">
        <v>4000</v>
      </c>
      <c r="I123" s="2">
        <v>1000</v>
      </c>
      <c r="N123" s="9"/>
      <c r="V123" s="9"/>
      <c r="W123" s="9"/>
      <c r="X123" s="9"/>
      <c r="Y123" s="9"/>
      <c r="Z123" s="9"/>
      <c r="AA123" s="9"/>
      <c r="AB123" s="9"/>
      <c r="AC123" s="9"/>
      <c r="AD123" s="9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9" t="s">
        <v>109</v>
      </c>
      <c r="CB123" s="9" t="s">
        <v>465</v>
      </c>
    </row>
    <row r="124" spans="1:80" ht="12.75" customHeight="1" x14ac:dyDescent="0.2">
      <c r="A124" s="2" t="s">
        <v>509</v>
      </c>
      <c r="B124" s="3" t="s">
        <v>510</v>
      </c>
      <c r="C124" s="3" t="s">
        <v>511</v>
      </c>
      <c r="D124" s="16">
        <v>43847</v>
      </c>
      <c r="E124" s="14" t="s">
        <v>82</v>
      </c>
      <c r="F124" s="2">
        <v>0.4</v>
      </c>
      <c r="G124" s="2">
        <v>15</v>
      </c>
      <c r="H124" s="2">
        <v>4000</v>
      </c>
      <c r="I124" s="2">
        <v>1000</v>
      </c>
      <c r="N124" s="9"/>
      <c r="V124" s="9"/>
      <c r="W124" s="9"/>
      <c r="X124" s="9"/>
      <c r="Y124" s="9"/>
      <c r="Z124" s="9"/>
      <c r="AA124" s="9"/>
      <c r="AB124" s="9"/>
      <c r="AC124" s="9"/>
      <c r="AD124" s="9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9" t="s">
        <v>93</v>
      </c>
      <c r="CB124" s="9" t="s">
        <v>465</v>
      </c>
    </row>
    <row r="125" spans="1:80" ht="12.75" customHeight="1" x14ac:dyDescent="0.2">
      <c r="A125" s="2" t="s">
        <v>512</v>
      </c>
      <c r="B125" s="3" t="s">
        <v>513</v>
      </c>
      <c r="C125" s="3" t="s">
        <v>514</v>
      </c>
      <c r="D125" s="16">
        <v>44239</v>
      </c>
      <c r="E125" s="14" t="s">
        <v>82</v>
      </c>
      <c r="F125" s="2">
        <v>2</v>
      </c>
      <c r="G125" s="2">
        <v>0.6</v>
      </c>
      <c r="H125" s="2">
        <v>1000</v>
      </c>
      <c r="I125" s="2">
        <v>400</v>
      </c>
      <c r="K125" s="2">
        <v>100</v>
      </c>
      <c r="N125" s="9"/>
      <c r="V125" s="9"/>
      <c r="W125" s="9"/>
      <c r="X125" s="9"/>
      <c r="Y125" s="9"/>
      <c r="Z125" s="9"/>
      <c r="AA125" s="9"/>
      <c r="AB125" s="9"/>
      <c r="AC125" s="9"/>
      <c r="AD125" s="9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9" t="s">
        <v>177</v>
      </c>
      <c r="CB125" s="2" t="s">
        <v>100</v>
      </c>
    </row>
    <row r="126" spans="1:80" ht="12.75" customHeight="1" x14ac:dyDescent="0.2">
      <c r="A126" s="2" t="s">
        <v>515</v>
      </c>
      <c r="B126" s="3" t="s">
        <v>516</v>
      </c>
      <c r="C126" s="3" t="s">
        <v>517</v>
      </c>
      <c r="D126" s="16">
        <v>42051</v>
      </c>
      <c r="E126" s="14" t="s">
        <v>82</v>
      </c>
      <c r="F126" s="2">
        <v>4</v>
      </c>
      <c r="G126" s="2">
        <v>8.33</v>
      </c>
      <c r="H126" s="2">
        <v>1000</v>
      </c>
      <c r="I126" s="2">
        <v>500</v>
      </c>
      <c r="J126" s="2">
        <v>100</v>
      </c>
      <c r="K126" s="2" t="s">
        <v>82</v>
      </c>
      <c r="N126" s="9"/>
      <c r="V126" s="9"/>
      <c r="W126" s="9"/>
      <c r="X126" s="9"/>
      <c r="Y126" s="9"/>
      <c r="Z126" s="9"/>
      <c r="AA126" s="9"/>
      <c r="AB126" s="9"/>
      <c r="AC126" s="9"/>
      <c r="AD126" s="9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9" t="s">
        <v>231</v>
      </c>
      <c r="CB126" s="9" t="s">
        <v>110</v>
      </c>
    </row>
    <row r="127" spans="1:80" ht="12.75" customHeight="1" x14ac:dyDescent="0.2">
      <c r="A127" s="2" t="s">
        <v>518</v>
      </c>
      <c r="B127" s="3" t="s">
        <v>519</v>
      </c>
      <c r="C127" s="3" t="s">
        <v>520</v>
      </c>
      <c r="D127" s="16">
        <v>44239</v>
      </c>
      <c r="E127" s="14" t="s">
        <v>82</v>
      </c>
      <c r="F127" s="2">
        <v>2</v>
      </c>
      <c r="G127" s="2">
        <f>SUM(60*0.01)</f>
        <v>0.6</v>
      </c>
      <c r="H127" s="2">
        <v>1000</v>
      </c>
      <c r="I127" s="2">
        <v>400</v>
      </c>
      <c r="N127" s="9"/>
      <c r="V127" s="9"/>
      <c r="W127" s="9"/>
      <c r="X127" s="9"/>
      <c r="Y127" s="9"/>
      <c r="Z127" s="9"/>
      <c r="AA127" s="9"/>
      <c r="AB127" s="9"/>
      <c r="AC127" s="9"/>
      <c r="AD127" s="9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9" t="s">
        <v>521</v>
      </c>
      <c r="CB127" s="2" t="s">
        <v>89</v>
      </c>
    </row>
    <row r="128" spans="1:80" ht="12.75" customHeight="1" x14ac:dyDescent="0.2">
      <c r="A128" s="2" t="s">
        <v>522</v>
      </c>
      <c r="B128" s="3" t="s">
        <v>523</v>
      </c>
      <c r="C128" s="3" t="s">
        <v>524</v>
      </c>
      <c r="D128" s="16">
        <v>34121</v>
      </c>
      <c r="E128" s="14">
        <v>44774</v>
      </c>
      <c r="F128" s="2">
        <v>10</v>
      </c>
      <c r="G128" s="2">
        <v>28</v>
      </c>
      <c r="H128" s="2">
        <v>1200</v>
      </c>
      <c r="I128" s="2">
        <v>800</v>
      </c>
      <c r="J128" s="2" t="s">
        <v>135</v>
      </c>
      <c r="N128" s="9"/>
      <c r="V128" s="9"/>
      <c r="W128" s="9"/>
      <c r="X128" s="9"/>
      <c r="Y128" s="9"/>
      <c r="Z128" s="9"/>
      <c r="AA128" s="9"/>
      <c r="AB128" s="9"/>
      <c r="AC128" s="9"/>
      <c r="AD128" s="9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9" t="s">
        <v>525</v>
      </c>
      <c r="CB128" s="2" t="s">
        <v>100</v>
      </c>
    </row>
    <row r="129" spans="1:80" ht="12.75" customHeight="1" x14ac:dyDescent="0.2">
      <c r="A129" s="2" t="s">
        <v>526</v>
      </c>
      <c r="B129" s="3" t="s">
        <v>527</v>
      </c>
      <c r="C129" s="3" t="s">
        <v>528</v>
      </c>
      <c r="D129" s="16">
        <v>39052</v>
      </c>
      <c r="E129" s="14">
        <v>45992</v>
      </c>
      <c r="F129" s="2">
        <v>30</v>
      </c>
      <c r="G129" s="2">
        <v>17</v>
      </c>
      <c r="H129" s="2">
        <v>1000</v>
      </c>
      <c r="I129" s="2">
        <v>400</v>
      </c>
      <c r="J129" s="2" t="s">
        <v>135</v>
      </c>
      <c r="N129" s="9"/>
      <c r="V129" s="9"/>
      <c r="W129" s="9"/>
      <c r="X129" s="9"/>
      <c r="Y129" s="9"/>
      <c r="Z129" s="9"/>
      <c r="AA129" s="9"/>
      <c r="AB129" s="9"/>
      <c r="AC129" s="9"/>
      <c r="AD129" s="9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9" t="s">
        <v>414</v>
      </c>
      <c r="CB129" s="9" t="s">
        <v>100</v>
      </c>
    </row>
    <row r="130" spans="1:80" ht="12.75" customHeight="1" x14ac:dyDescent="0.2">
      <c r="A130" s="2" t="s">
        <v>529</v>
      </c>
      <c r="B130" s="3" t="s">
        <v>530</v>
      </c>
      <c r="C130" s="3" t="s">
        <v>531</v>
      </c>
      <c r="D130" s="16">
        <v>34177</v>
      </c>
      <c r="E130" s="14">
        <v>44075</v>
      </c>
      <c r="F130" s="2">
        <v>20</v>
      </c>
      <c r="G130" s="2">
        <v>55</v>
      </c>
      <c r="H130" s="2">
        <v>1500</v>
      </c>
      <c r="I130" s="2">
        <v>800</v>
      </c>
      <c r="J130" s="2">
        <v>100</v>
      </c>
      <c r="N130" s="9"/>
      <c r="V130" s="9"/>
      <c r="W130" s="9"/>
      <c r="X130" s="9"/>
      <c r="Y130" s="9"/>
      <c r="Z130" s="9"/>
      <c r="AA130" s="9"/>
      <c r="AB130" s="9"/>
      <c r="AC130" s="9"/>
      <c r="AD130" s="9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9" t="s">
        <v>532</v>
      </c>
      <c r="CB130" s="2" t="s">
        <v>100</v>
      </c>
    </row>
    <row r="131" spans="1:80" ht="12.75" customHeight="1" x14ac:dyDescent="0.2">
      <c r="A131" s="2" t="s">
        <v>533</v>
      </c>
      <c r="B131" s="3" t="s">
        <v>534</v>
      </c>
      <c r="C131" s="3" t="s">
        <v>535</v>
      </c>
      <c r="D131" s="16">
        <v>43013</v>
      </c>
      <c r="E131" s="14" t="s">
        <v>82</v>
      </c>
      <c r="F131" s="2">
        <v>2</v>
      </c>
      <c r="G131" s="2">
        <v>30</v>
      </c>
      <c r="H131" s="2">
        <v>600</v>
      </c>
      <c r="I131" s="2">
        <v>400</v>
      </c>
      <c r="K131" s="2">
        <v>100</v>
      </c>
      <c r="N131" s="9"/>
      <c r="V131" s="9"/>
      <c r="W131" s="9"/>
      <c r="X131" s="9"/>
      <c r="Y131" s="9"/>
      <c r="Z131" s="9"/>
      <c r="AA131" s="9"/>
      <c r="AB131" s="9"/>
      <c r="AC131" s="9"/>
      <c r="AD131" s="9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9" t="s">
        <v>241</v>
      </c>
      <c r="CB131" s="2" t="s">
        <v>154</v>
      </c>
    </row>
    <row r="132" spans="1:80" ht="12.75" customHeight="1" x14ac:dyDescent="0.2">
      <c r="A132" s="2" t="s">
        <v>536</v>
      </c>
      <c r="B132" s="3" t="s">
        <v>537</v>
      </c>
      <c r="C132" s="3" t="s">
        <v>535</v>
      </c>
      <c r="D132" s="16">
        <v>43112</v>
      </c>
      <c r="E132" s="14" t="s">
        <v>82</v>
      </c>
      <c r="F132" s="2">
        <v>2</v>
      </c>
      <c r="G132" s="2">
        <v>60</v>
      </c>
      <c r="H132" s="2">
        <v>1000</v>
      </c>
      <c r="I132" s="2">
        <v>500</v>
      </c>
      <c r="J132" s="2">
        <v>100</v>
      </c>
      <c r="K132" s="2">
        <v>100</v>
      </c>
      <c r="N132" s="9"/>
      <c r="V132" s="9"/>
      <c r="W132" s="9"/>
      <c r="X132" s="9"/>
      <c r="Y132" s="9"/>
      <c r="Z132" s="9"/>
      <c r="AA132" s="9"/>
      <c r="AB132" s="9"/>
      <c r="AC132" s="9"/>
      <c r="AD132" s="9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9" t="s">
        <v>241</v>
      </c>
      <c r="CB132" s="2" t="s">
        <v>110</v>
      </c>
    </row>
    <row r="133" spans="1:80" ht="12.75" customHeight="1" x14ac:dyDescent="0.2">
      <c r="A133" s="2" t="s">
        <v>538</v>
      </c>
      <c r="B133" s="3" t="s">
        <v>539</v>
      </c>
      <c r="C133" s="3" t="s">
        <v>540</v>
      </c>
      <c r="D133" s="16">
        <v>45699</v>
      </c>
      <c r="E133" s="14" t="s">
        <v>82</v>
      </c>
      <c r="F133" s="2">
        <v>5</v>
      </c>
      <c r="G133" s="2">
        <v>0.25</v>
      </c>
      <c r="H133" s="2">
        <v>1000</v>
      </c>
      <c r="I133" s="2">
        <v>500</v>
      </c>
      <c r="J133" s="2">
        <v>200</v>
      </c>
      <c r="N133" s="9"/>
      <c r="V133" s="9"/>
      <c r="W133" s="9"/>
      <c r="X133" s="9"/>
      <c r="Y133" s="9"/>
      <c r="Z133" s="9"/>
      <c r="AA133" s="9"/>
      <c r="AB133" s="9"/>
      <c r="AC133" s="9"/>
      <c r="AD133" s="9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9" t="s">
        <v>541</v>
      </c>
      <c r="CB133" s="2" t="s">
        <v>110</v>
      </c>
    </row>
    <row r="134" spans="1:80" ht="12.75" customHeight="1" x14ac:dyDescent="0.2">
      <c r="A134" s="2" t="s">
        <v>542</v>
      </c>
      <c r="B134" s="3" t="s">
        <v>543</v>
      </c>
      <c r="C134" s="3" t="s">
        <v>544</v>
      </c>
      <c r="D134" s="16">
        <v>39630</v>
      </c>
      <c r="E134" s="14">
        <v>40546</v>
      </c>
      <c r="F134" s="2">
        <v>16</v>
      </c>
      <c r="G134" s="2">
        <v>66</v>
      </c>
      <c r="H134" s="2">
        <v>300</v>
      </c>
      <c r="I134" s="2">
        <v>200</v>
      </c>
      <c r="N134" s="9"/>
      <c r="V134" s="9"/>
      <c r="W134" s="9"/>
      <c r="X134" s="9"/>
      <c r="Y134" s="9"/>
      <c r="Z134" s="9"/>
      <c r="AA134" s="9"/>
      <c r="AB134" s="9"/>
      <c r="AC134" s="9"/>
      <c r="AD134" s="9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>
        <v>3</v>
      </c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9" t="s">
        <v>105</v>
      </c>
      <c r="CB134" s="9" t="s">
        <v>216</v>
      </c>
    </row>
    <row r="135" spans="1:80" ht="12.75" customHeight="1" x14ac:dyDescent="0.2">
      <c r="A135" s="2" t="s">
        <v>545</v>
      </c>
      <c r="B135" s="3" t="s">
        <v>546</v>
      </c>
      <c r="C135" s="3" t="s">
        <v>547</v>
      </c>
      <c r="D135" s="16">
        <v>40004</v>
      </c>
      <c r="E135" s="14">
        <v>44713</v>
      </c>
      <c r="F135" s="2" t="s">
        <v>548</v>
      </c>
      <c r="G135" s="2">
        <v>30</v>
      </c>
      <c r="H135" s="2">
        <v>600</v>
      </c>
      <c r="I135" s="2">
        <v>400</v>
      </c>
      <c r="N135" s="9"/>
      <c r="V135" s="9"/>
      <c r="W135" s="9"/>
      <c r="X135" s="9"/>
      <c r="Y135" s="9"/>
      <c r="Z135" s="9"/>
      <c r="AA135" s="9"/>
      <c r="AB135" s="9"/>
      <c r="AC135" s="9"/>
      <c r="AD135" s="9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>
        <v>2</v>
      </c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9" t="s">
        <v>88</v>
      </c>
      <c r="CB135" s="2" t="s">
        <v>154</v>
      </c>
    </row>
    <row r="136" spans="1:80" ht="12.75" customHeight="1" x14ac:dyDescent="0.2">
      <c r="A136" s="2" t="s">
        <v>549</v>
      </c>
      <c r="B136" s="3" t="s">
        <v>550</v>
      </c>
      <c r="C136" s="3" t="s">
        <v>551</v>
      </c>
      <c r="D136" s="16">
        <v>40269</v>
      </c>
      <c r="E136" s="14" t="s">
        <v>82</v>
      </c>
      <c r="F136" s="2">
        <v>7</v>
      </c>
      <c r="G136" s="2">
        <v>117</v>
      </c>
      <c r="H136" s="2">
        <v>1000</v>
      </c>
      <c r="I136" s="2">
        <v>500</v>
      </c>
      <c r="N136" s="9"/>
      <c r="V136" s="9"/>
      <c r="W136" s="9"/>
      <c r="X136" s="9"/>
      <c r="Y136" s="9"/>
      <c r="Z136" s="9"/>
      <c r="AA136" s="9"/>
      <c r="AB136" s="9"/>
      <c r="AC136" s="9"/>
      <c r="AD136" s="9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>
        <v>100</v>
      </c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9" t="s">
        <v>552</v>
      </c>
      <c r="CB136" s="11" t="s">
        <v>110</v>
      </c>
    </row>
    <row r="137" spans="1:80" ht="12.75" customHeight="1" x14ac:dyDescent="0.2">
      <c r="A137" s="29" t="s">
        <v>553</v>
      </c>
      <c r="B137" s="3" t="s">
        <v>554</v>
      </c>
      <c r="C137" s="26" t="s">
        <v>555</v>
      </c>
      <c r="D137" s="16">
        <v>44239</v>
      </c>
      <c r="E137" s="14" t="s">
        <v>82</v>
      </c>
      <c r="F137" s="2">
        <v>2</v>
      </c>
      <c r="G137" s="2">
        <v>1.2</v>
      </c>
      <c r="H137" s="2">
        <v>1000</v>
      </c>
      <c r="I137" s="2">
        <v>400</v>
      </c>
      <c r="N137" s="9"/>
      <c r="V137" s="9"/>
      <c r="W137" s="9"/>
      <c r="X137" s="9"/>
      <c r="Y137" s="9"/>
      <c r="Z137" s="9"/>
      <c r="AA137" s="9"/>
      <c r="AB137" s="9"/>
      <c r="AC137" s="9"/>
      <c r="AD137" s="9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9" t="s">
        <v>109</v>
      </c>
      <c r="CB137" s="9" t="s">
        <v>89</v>
      </c>
    </row>
    <row r="138" spans="1:80" ht="12.75" customHeight="1" x14ac:dyDescent="0.2">
      <c r="A138" s="29" t="s">
        <v>2888</v>
      </c>
      <c r="B138" s="3" t="s">
        <v>2886</v>
      </c>
      <c r="C138" s="26" t="s">
        <v>2887</v>
      </c>
      <c r="D138" s="16">
        <v>46082</v>
      </c>
      <c r="E138" s="14" t="s">
        <v>82</v>
      </c>
      <c r="F138" s="2">
        <v>8</v>
      </c>
      <c r="G138" s="2">
        <v>15</v>
      </c>
      <c r="H138" s="2">
        <v>4000</v>
      </c>
      <c r="I138" s="2">
        <v>1000</v>
      </c>
      <c r="J138" s="2" t="s">
        <v>135</v>
      </c>
      <c r="N138" s="9"/>
      <c r="V138" s="9"/>
      <c r="W138" s="9"/>
      <c r="X138" s="9"/>
      <c r="Y138" s="9"/>
      <c r="Z138" s="9"/>
      <c r="AA138" s="9"/>
      <c r="AB138" s="9"/>
      <c r="AC138" s="9"/>
      <c r="AD138" s="9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9" t="s">
        <v>349</v>
      </c>
      <c r="CB138" s="9" t="s">
        <v>100</v>
      </c>
    </row>
    <row r="139" spans="1:80" ht="12.75" customHeight="1" x14ac:dyDescent="0.2">
      <c r="A139" s="2" t="s">
        <v>556</v>
      </c>
      <c r="B139" s="3" t="s">
        <v>557</v>
      </c>
      <c r="C139" s="3" t="s">
        <v>558</v>
      </c>
      <c r="D139" s="16">
        <v>38777</v>
      </c>
      <c r="E139" s="14">
        <v>40378</v>
      </c>
      <c r="F139" s="2">
        <v>0.5</v>
      </c>
      <c r="G139" s="2">
        <v>20</v>
      </c>
      <c r="H139" s="2">
        <v>600</v>
      </c>
      <c r="I139" s="2">
        <v>400</v>
      </c>
      <c r="K139" s="2">
        <v>100</v>
      </c>
      <c r="N139" s="9"/>
      <c r="V139" s="9"/>
      <c r="W139" s="9"/>
      <c r="X139" s="9"/>
      <c r="Y139" s="9"/>
      <c r="Z139" s="9"/>
      <c r="AA139" s="9"/>
      <c r="AB139" s="9"/>
      <c r="AC139" s="9"/>
      <c r="AD139" s="9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9" t="s">
        <v>559</v>
      </c>
      <c r="CB139" s="9" t="s">
        <v>154</v>
      </c>
    </row>
    <row r="140" spans="1:80" ht="12.75" customHeight="1" x14ac:dyDescent="0.2">
      <c r="A140" s="2" t="s">
        <v>560</v>
      </c>
      <c r="B140" s="3" t="s">
        <v>561</v>
      </c>
      <c r="C140" s="3" t="s">
        <v>562</v>
      </c>
      <c r="D140" s="16">
        <v>43362</v>
      </c>
      <c r="E140" s="14" t="s">
        <v>82</v>
      </c>
      <c r="F140" s="2">
        <v>20</v>
      </c>
      <c r="G140" s="2" t="s">
        <v>82</v>
      </c>
      <c r="H140" s="2">
        <v>2000</v>
      </c>
      <c r="I140" s="2">
        <v>500</v>
      </c>
      <c r="N140" s="9"/>
      <c r="V140" s="9"/>
      <c r="W140" s="9"/>
      <c r="X140" s="9"/>
      <c r="Y140" s="9"/>
      <c r="Z140" s="9"/>
      <c r="AA140" s="9"/>
      <c r="AB140" s="9"/>
      <c r="AC140" s="9"/>
      <c r="AD140" s="9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9" t="s">
        <v>109</v>
      </c>
      <c r="CB140" s="2" t="s">
        <v>235</v>
      </c>
    </row>
    <row r="141" spans="1:80" ht="12.75" customHeight="1" x14ac:dyDescent="0.2">
      <c r="A141" s="2" t="s">
        <v>563</v>
      </c>
      <c r="B141" s="3" t="s">
        <v>564</v>
      </c>
      <c r="C141" s="3" t="s">
        <v>565</v>
      </c>
      <c r="D141" s="16">
        <v>43744</v>
      </c>
      <c r="E141" s="14" t="s">
        <v>82</v>
      </c>
      <c r="F141" s="2">
        <v>1</v>
      </c>
      <c r="G141" s="2">
        <v>6</v>
      </c>
      <c r="H141" s="2">
        <v>1000</v>
      </c>
      <c r="I141" s="2">
        <v>500</v>
      </c>
      <c r="J141" s="2">
        <v>100</v>
      </c>
      <c r="N141" s="9"/>
      <c r="V141" s="9"/>
      <c r="W141" s="9"/>
      <c r="X141" s="9"/>
      <c r="Y141" s="9"/>
      <c r="Z141" s="9"/>
      <c r="AA141" s="9"/>
      <c r="AB141" s="9"/>
      <c r="AC141" s="9"/>
      <c r="AD141" s="9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9" t="s">
        <v>109</v>
      </c>
      <c r="CB141" s="9" t="s">
        <v>110</v>
      </c>
    </row>
    <row r="142" spans="1:80" ht="12.75" customHeight="1" x14ac:dyDescent="0.2">
      <c r="A142" s="2" t="s">
        <v>566</v>
      </c>
      <c r="B142" s="3" t="s">
        <v>567</v>
      </c>
      <c r="C142" s="3" t="s">
        <v>568</v>
      </c>
      <c r="D142" s="16">
        <v>34591</v>
      </c>
      <c r="E142" s="14">
        <v>44018</v>
      </c>
      <c r="F142" s="2">
        <v>72</v>
      </c>
      <c r="G142" s="2">
        <v>49.8</v>
      </c>
      <c r="H142" s="2">
        <v>2000</v>
      </c>
      <c r="I142" s="2">
        <v>400</v>
      </c>
      <c r="J142" s="2" t="s">
        <v>207</v>
      </c>
      <c r="N142" s="9"/>
      <c r="T142" s="9">
        <v>100</v>
      </c>
      <c r="V142" s="9">
        <v>5000</v>
      </c>
      <c r="W142" s="9"/>
      <c r="X142" s="9"/>
      <c r="Y142" s="9"/>
      <c r="Z142" s="9"/>
      <c r="AA142" s="9">
        <v>4000</v>
      </c>
      <c r="AB142" s="9"/>
      <c r="AC142" s="9"/>
      <c r="AD142" s="9">
        <v>4000</v>
      </c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9" t="s">
        <v>521</v>
      </c>
      <c r="CB142" s="2" t="s">
        <v>154</v>
      </c>
    </row>
    <row r="143" spans="1:80" ht="25.5" customHeight="1" x14ac:dyDescent="0.2">
      <c r="A143" s="2" t="s">
        <v>569</v>
      </c>
      <c r="B143" s="3" t="s">
        <v>570</v>
      </c>
      <c r="C143" s="3" t="s">
        <v>571</v>
      </c>
      <c r="D143" s="16">
        <v>37012</v>
      </c>
      <c r="E143" s="14">
        <v>45971</v>
      </c>
      <c r="F143" s="2">
        <v>40</v>
      </c>
      <c r="G143" s="2">
        <v>270</v>
      </c>
      <c r="H143" s="2">
        <v>1000</v>
      </c>
      <c r="I143" s="2">
        <v>400</v>
      </c>
      <c r="J143" s="2" t="s">
        <v>135</v>
      </c>
      <c r="N143" s="9"/>
      <c r="V143" s="9">
        <v>5000</v>
      </c>
      <c r="W143" s="9"/>
      <c r="X143" s="9"/>
      <c r="Y143" s="9"/>
      <c r="Z143" s="9"/>
      <c r="AA143" s="9"/>
      <c r="AB143" s="9"/>
      <c r="AC143" s="9">
        <v>10000</v>
      </c>
      <c r="AD143" s="9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9" t="s">
        <v>109</v>
      </c>
      <c r="CB143" s="2" t="s">
        <v>154</v>
      </c>
    </row>
    <row r="144" spans="1:80" ht="12.75" customHeight="1" x14ac:dyDescent="0.2">
      <c r="A144" s="2" t="s">
        <v>572</v>
      </c>
      <c r="B144" s="3" t="s">
        <v>573</v>
      </c>
      <c r="C144" s="3" t="s">
        <v>574</v>
      </c>
      <c r="D144" s="16">
        <v>40210</v>
      </c>
      <c r="E144" s="16">
        <v>45764</v>
      </c>
      <c r="F144" s="2">
        <v>250</v>
      </c>
      <c r="G144" s="2">
        <v>174</v>
      </c>
      <c r="H144" s="2">
        <v>600</v>
      </c>
      <c r="I144" s="2">
        <v>500</v>
      </c>
      <c r="J144" s="9" t="s">
        <v>82</v>
      </c>
      <c r="K144" s="2">
        <v>100</v>
      </c>
      <c r="N144" s="9"/>
      <c r="V144" s="9"/>
      <c r="W144" s="9"/>
      <c r="X144" s="9"/>
      <c r="Y144" s="9"/>
      <c r="Z144" s="9"/>
      <c r="AA144" s="9"/>
      <c r="AB144" s="9"/>
      <c r="AC144" s="9"/>
      <c r="AD144" s="9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9" t="s">
        <v>231</v>
      </c>
      <c r="CB144" s="9" t="s">
        <v>323</v>
      </c>
    </row>
    <row r="145" spans="1:80" ht="12.75" customHeight="1" x14ac:dyDescent="0.2">
      <c r="A145" s="2" t="s">
        <v>575</v>
      </c>
      <c r="B145" s="3" t="s">
        <v>576</v>
      </c>
      <c r="C145" s="3" t="s">
        <v>577</v>
      </c>
      <c r="D145" s="16">
        <v>35674</v>
      </c>
      <c r="E145" s="14">
        <v>41244</v>
      </c>
      <c r="F145" s="2" t="s">
        <v>578</v>
      </c>
      <c r="G145" s="2" t="s">
        <v>82</v>
      </c>
      <c r="H145" s="2">
        <v>600</v>
      </c>
      <c r="I145" s="2">
        <v>400</v>
      </c>
      <c r="J145" s="9" t="s">
        <v>82</v>
      </c>
      <c r="K145" s="9" t="s">
        <v>82</v>
      </c>
      <c r="L145" s="9"/>
      <c r="M145" s="9"/>
      <c r="N145" s="9"/>
      <c r="V145" s="9"/>
      <c r="W145" s="9"/>
      <c r="X145" s="9"/>
      <c r="Y145" s="9"/>
      <c r="Z145" s="9"/>
      <c r="AA145" s="9"/>
      <c r="AB145" s="9"/>
      <c r="AC145" s="9"/>
      <c r="AD145" s="9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9" t="s">
        <v>231</v>
      </c>
      <c r="CB145" s="9" t="s">
        <v>200</v>
      </c>
    </row>
    <row r="146" spans="1:80" ht="12.75" customHeight="1" x14ac:dyDescent="0.2">
      <c r="A146" s="2" t="s">
        <v>579</v>
      </c>
      <c r="B146" s="3" t="s">
        <v>580</v>
      </c>
      <c r="C146" s="3" t="s">
        <v>577</v>
      </c>
      <c r="D146" s="16">
        <v>35674</v>
      </c>
      <c r="E146" s="14">
        <v>41244</v>
      </c>
      <c r="F146" s="2" t="s">
        <v>578</v>
      </c>
      <c r="G146" s="2" t="s">
        <v>82</v>
      </c>
      <c r="H146" s="2">
        <v>600</v>
      </c>
      <c r="I146" s="2">
        <v>400</v>
      </c>
      <c r="J146" s="9" t="s">
        <v>82</v>
      </c>
      <c r="K146" s="9" t="s">
        <v>82</v>
      </c>
      <c r="L146" s="9"/>
      <c r="M146" s="9"/>
      <c r="N146" s="9"/>
      <c r="V146" s="9"/>
      <c r="W146" s="9"/>
      <c r="X146" s="9"/>
      <c r="Y146" s="9"/>
      <c r="Z146" s="9"/>
      <c r="AA146" s="9"/>
      <c r="AB146" s="9"/>
      <c r="AC146" s="9"/>
      <c r="AD146" s="9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9" t="s">
        <v>231</v>
      </c>
      <c r="CB146" s="9" t="s">
        <v>200</v>
      </c>
    </row>
    <row r="147" spans="1:80" ht="12.75" customHeight="1" x14ac:dyDescent="0.2">
      <c r="A147" s="2" t="s">
        <v>581</v>
      </c>
      <c r="B147" s="3" t="s">
        <v>582</v>
      </c>
      <c r="C147" s="3" t="s">
        <v>577</v>
      </c>
      <c r="D147" s="16">
        <v>35674</v>
      </c>
      <c r="E147" s="14">
        <v>41244</v>
      </c>
      <c r="F147" s="2" t="s">
        <v>578</v>
      </c>
      <c r="G147" s="2" t="s">
        <v>82</v>
      </c>
      <c r="H147" s="2">
        <v>600</v>
      </c>
      <c r="I147" s="2">
        <v>400</v>
      </c>
      <c r="J147" s="9" t="s">
        <v>82</v>
      </c>
      <c r="K147" s="9" t="s">
        <v>82</v>
      </c>
      <c r="L147" s="9"/>
      <c r="M147" s="9"/>
      <c r="N147" s="9"/>
      <c r="V147" s="9"/>
      <c r="W147" s="9"/>
      <c r="X147" s="9"/>
      <c r="Y147" s="9"/>
      <c r="Z147" s="9"/>
      <c r="AA147" s="9"/>
      <c r="AB147" s="9"/>
      <c r="AC147" s="9"/>
      <c r="AD147" s="9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9" t="s">
        <v>231</v>
      </c>
      <c r="CB147" s="9" t="s">
        <v>203</v>
      </c>
    </row>
    <row r="148" spans="1:80" ht="12.75" customHeight="1" x14ac:dyDescent="0.2">
      <c r="A148" s="2" t="s">
        <v>583</v>
      </c>
      <c r="B148" s="3" t="s">
        <v>584</v>
      </c>
      <c r="C148" s="3" t="s">
        <v>585</v>
      </c>
      <c r="D148" s="16">
        <v>44239</v>
      </c>
      <c r="E148" s="14" t="s">
        <v>82</v>
      </c>
      <c r="F148" s="2">
        <v>2</v>
      </c>
      <c r="G148" s="2">
        <v>0.6</v>
      </c>
      <c r="H148" s="2">
        <v>1000</v>
      </c>
      <c r="I148" s="2">
        <v>400</v>
      </c>
      <c r="N148" s="9"/>
      <c r="V148" s="9"/>
      <c r="W148" s="9"/>
      <c r="X148" s="9"/>
      <c r="Y148" s="9"/>
      <c r="Z148" s="9"/>
      <c r="AA148" s="9"/>
      <c r="AB148" s="9"/>
      <c r="AC148" s="9"/>
      <c r="AD148" s="9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9" t="s">
        <v>231</v>
      </c>
      <c r="CB148" s="2" t="s">
        <v>89</v>
      </c>
    </row>
    <row r="149" spans="1:80" ht="12.75" customHeight="1" x14ac:dyDescent="0.2">
      <c r="A149" s="2" t="s">
        <v>586</v>
      </c>
      <c r="B149" s="3" t="s">
        <v>587</v>
      </c>
      <c r="C149" s="3" t="s">
        <v>588</v>
      </c>
      <c r="D149" s="16">
        <v>44105</v>
      </c>
      <c r="E149" s="14" t="s">
        <v>82</v>
      </c>
      <c r="F149" s="2">
        <v>5</v>
      </c>
      <c r="G149" s="2">
        <v>42</v>
      </c>
      <c r="H149" s="2">
        <v>5000</v>
      </c>
      <c r="I149" s="2">
        <v>1000</v>
      </c>
      <c r="J149" s="9" t="s">
        <v>207</v>
      </c>
      <c r="K149" s="9" t="s">
        <v>82</v>
      </c>
      <c r="L149" s="9"/>
      <c r="M149" s="9"/>
      <c r="N149" s="9"/>
      <c r="V149" s="9"/>
      <c r="W149" s="9"/>
      <c r="X149" s="9"/>
      <c r="Y149" s="9"/>
      <c r="Z149" s="9"/>
      <c r="AA149" s="9"/>
      <c r="AB149" s="9"/>
      <c r="AC149" s="9"/>
      <c r="AD149" s="9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9" t="s">
        <v>231</v>
      </c>
      <c r="CB149" s="9" t="s">
        <v>100</v>
      </c>
    </row>
    <row r="150" spans="1:80" ht="12.75" customHeight="1" x14ac:dyDescent="0.2">
      <c r="A150" s="2" t="s">
        <v>1768</v>
      </c>
      <c r="B150" s="3" t="s">
        <v>1769</v>
      </c>
      <c r="C150" s="3" t="s">
        <v>248</v>
      </c>
      <c r="D150" s="16">
        <v>34010</v>
      </c>
      <c r="E150" s="14">
        <v>45992</v>
      </c>
      <c r="F150" s="2">
        <v>2</v>
      </c>
      <c r="G150" s="2">
        <v>15</v>
      </c>
      <c r="H150" s="2">
        <v>4000</v>
      </c>
      <c r="I150" s="2">
        <v>1000</v>
      </c>
      <c r="K150" s="2">
        <v>100</v>
      </c>
      <c r="N150" s="9"/>
      <c r="V150" s="9"/>
      <c r="W150" s="9"/>
      <c r="X150" s="9"/>
      <c r="Y150" s="9"/>
      <c r="Z150" s="9"/>
      <c r="AA150" s="9"/>
      <c r="AB150" s="9"/>
      <c r="AC150" s="9"/>
      <c r="AD150" s="9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9" t="s">
        <v>83</v>
      </c>
      <c r="CB150" s="2" t="s">
        <v>154</v>
      </c>
    </row>
    <row r="151" spans="1:80" ht="12.75" customHeight="1" x14ac:dyDescent="0.2">
      <c r="A151" s="2" t="s">
        <v>589</v>
      </c>
      <c r="B151" s="3" t="s">
        <v>590</v>
      </c>
      <c r="C151" s="3" t="s">
        <v>591</v>
      </c>
      <c r="D151" s="16">
        <v>43388</v>
      </c>
      <c r="E151" s="14">
        <v>45078</v>
      </c>
      <c r="F151" s="2">
        <v>30</v>
      </c>
      <c r="G151" s="2">
        <v>200</v>
      </c>
      <c r="H151" s="2">
        <v>600</v>
      </c>
      <c r="I151" s="2">
        <v>400</v>
      </c>
      <c r="J151" s="2" t="s">
        <v>135</v>
      </c>
      <c r="N151" s="9"/>
      <c r="V151" s="9"/>
      <c r="W151" s="9"/>
      <c r="X151" s="9"/>
      <c r="Y151" s="9"/>
      <c r="Z151" s="9"/>
      <c r="AA151" s="9">
        <v>2000</v>
      </c>
      <c r="AB151" s="9"/>
      <c r="AC151" s="9"/>
      <c r="AD151" s="9">
        <v>5000</v>
      </c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9" t="s">
        <v>88</v>
      </c>
      <c r="CB151" s="2" t="s">
        <v>154</v>
      </c>
    </row>
    <row r="152" spans="1:80" ht="12.75" customHeight="1" x14ac:dyDescent="0.2">
      <c r="A152" s="14" t="s">
        <v>592</v>
      </c>
      <c r="B152" s="3" t="s">
        <v>593</v>
      </c>
      <c r="C152" s="3" t="s">
        <v>594</v>
      </c>
      <c r="D152" s="16">
        <v>34060</v>
      </c>
      <c r="E152" s="14">
        <v>42125</v>
      </c>
      <c r="F152" s="2">
        <v>5</v>
      </c>
      <c r="G152" s="2">
        <v>27.6</v>
      </c>
      <c r="H152" s="2">
        <v>600</v>
      </c>
      <c r="I152" s="2">
        <v>400</v>
      </c>
      <c r="N152" s="9"/>
      <c r="V152" s="9"/>
      <c r="W152" s="9"/>
      <c r="X152" s="9"/>
      <c r="Y152" s="9"/>
      <c r="Z152" s="9"/>
      <c r="AA152" s="9"/>
      <c r="AB152" s="9"/>
      <c r="AC152" s="9"/>
      <c r="AD152" s="9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9" t="s">
        <v>109</v>
      </c>
      <c r="CB152" s="2" t="s">
        <v>181</v>
      </c>
    </row>
    <row r="153" spans="1:80" ht="12.75" customHeight="1" x14ac:dyDescent="0.2">
      <c r="A153" s="2" t="s">
        <v>595</v>
      </c>
      <c r="B153" s="3" t="s">
        <v>596</v>
      </c>
      <c r="C153" s="3" t="s">
        <v>597</v>
      </c>
      <c r="D153" s="16">
        <v>44239</v>
      </c>
      <c r="E153" s="14" t="s">
        <v>82</v>
      </c>
      <c r="F153" s="2">
        <v>3</v>
      </c>
      <c r="G153" s="2">
        <f>SUM(60*0.03)</f>
        <v>1.7999999999999998</v>
      </c>
      <c r="H153" s="2">
        <v>1000</v>
      </c>
      <c r="I153" s="2">
        <v>400</v>
      </c>
      <c r="N153" s="9"/>
      <c r="V153" s="9"/>
      <c r="W153" s="9"/>
      <c r="X153" s="9"/>
      <c r="Y153" s="9"/>
      <c r="Z153" s="9"/>
      <c r="AA153" s="9"/>
      <c r="AB153" s="9"/>
      <c r="AC153" s="9"/>
      <c r="AD153" s="9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9" t="s">
        <v>359</v>
      </c>
      <c r="CB153" s="9" t="s">
        <v>89</v>
      </c>
    </row>
    <row r="154" spans="1:80" ht="12.75" customHeight="1" x14ac:dyDescent="0.2">
      <c r="A154" s="2" t="s">
        <v>598</v>
      </c>
      <c r="B154" s="3" t="s">
        <v>599</v>
      </c>
      <c r="C154" s="1" t="s">
        <v>600</v>
      </c>
      <c r="D154" s="16">
        <v>44239</v>
      </c>
      <c r="E154" s="14" t="s">
        <v>82</v>
      </c>
      <c r="F154" s="2">
        <v>2</v>
      </c>
      <c r="G154" s="2">
        <v>0.6</v>
      </c>
      <c r="H154" s="2">
        <v>1000</v>
      </c>
      <c r="I154" s="2">
        <v>400</v>
      </c>
      <c r="K154" s="2">
        <v>100</v>
      </c>
      <c r="N154" s="9"/>
      <c r="V154" s="9"/>
      <c r="W154" s="9"/>
      <c r="X154" s="9"/>
      <c r="Y154" s="9"/>
      <c r="Z154" s="9"/>
      <c r="AA154" s="9"/>
      <c r="AB154" s="9"/>
      <c r="AC154" s="9"/>
      <c r="AD154" s="9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9" t="s">
        <v>241</v>
      </c>
      <c r="CB154" s="9" t="s">
        <v>89</v>
      </c>
    </row>
    <row r="155" spans="1:80" ht="12.75" customHeight="1" x14ac:dyDescent="0.2">
      <c r="A155" s="2" t="s">
        <v>601</v>
      </c>
      <c r="B155" s="3" t="s">
        <v>602</v>
      </c>
      <c r="C155" s="3" t="s">
        <v>603</v>
      </c>
      <c r="D155" s="16">
        <v>43728</v>
      </c>
      <c r="E155" s="14" t="s">
        <v>82</v>
      </c>
      <c r="F155" s="2">
        <v>2</v>
      </c>
      <c r="G155" s="2">
        <v>60</v>
      </c>
      <c r="H155" s="2">
        <v>5000</v>
      </c>
      <c r="I155" s="2">
        <v>3000</v>
      </c>
      <c r="J155" s="2">
        <v>100</v>
      </c>
      <c r="N155" s="9"/>
      <c r="V155" s="9"/>
      <c r="W155" s="9"/>
      <c r="X155" s="9"/>
      <c r="Y155" s="9"/>
      <c r="Z155" s="9"/>
      <c r="AA155" s="9"/>
      <c r="AB155" s="9"/>
      <c r="AC155" s="9"/>
      <c r="AD155" s="9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9" t="s">
        <v>604</v>
      </c>
      <c r="CB155" s="2" t="s">
        <v>100</v>
      </c>
    </row>
    <row r="156" spans="1:80" ht="12.75" customHeight="1" x14ac:dyDescent="0.2">
      <c r="A156" s="2" t="s">
        <v>605</v>
      </c>
      <c r="B156" s="3" t="s">
        <v>606</v>
      </c>
      <c r="C156" s="1" t="s">
        <v>607</v>
      </c>
      <c r="D156" s="16">
        <v>45627</v>
      </c>
      <c r="E156" s="14" t="s">
        <v>82</v>
      </c>
      <c r="F156" s="2">
        <v>2</v>
      </c>
      <c r="G156" s="2">
        <v>12</v>
      </c>
      <c r="H156" s="2">
        <v>1000</v>
      </c>
      <c r="I156" s="2">
        <v>400</v>
      </c>
      <c r="J156" s="2" t="s">
        <v>135</v>
      </c>
      <c r="N156" s="9"/>
      <c r="V156" s="9"/>
      <c r="W156" s="9"/>
      <c r="X156" s="9"/>
      <c r="Y156" s="9"/>
      <c r="Z156" s="9"/>
      <c r="AA156" s="9"/>
      <c r="AB156" s="9"/>
      <c r="AC156" s="9"/>
      <c r="AD156" s="9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9" t="s">
        <v>109</v>
      </c>
      <c r="CB156" s="9" t="s">
        <v>110</v>
      </c>
    </row>
    <row r="157" spans="1:80" ht="12.75" customHeight="1" x14ac:dyDescent="0.2">
      <c r="A157" s="2" t="s">
        <v>608</v>
      </c>
      <c r="B157" s="3" t="s">
        <v>609</v>
      </c>
      <c r="C157" s="3" t="s">
        <v>610</v>
      </c>
      <c r="D157" s="16">
        <v>43808</v>
      </c>
      <c r="E157" s="14" t="s">
        <v>82</v>
      </c>
      <c r="F157" s="2">
        <v>10</v>
      </c>
      <c r="G157" s="2">
        <v>12</v>
      </c>
      <c r="H157" s="2">
        <v>1000</v>
      </c>
      <c r="I157" s="2">
        <v>500</v>
      </c>
      <c r="J157" s="2">
        <v>100</v>
      </c>
      <c r="N157" s="9"/>
      <c r="V157" s="9"/>
      <c r="W157" s="9"/>
      <c r="X157" s="9"/>
      <c r="Y157" s="9"/>
      <c r="Z157" s="9"/>
      <c r="AA157" s="9"/>
      <c r="AB157" s="9"/>
      <c r="AC157" s="9"/>
      <c r="AD157" s="9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9" t="s">
        <v>99</v>
      </c>
      <c r="CB157" s="2" t="s">
        <v>110</v>
      </c>
    </row>
    <row r="158" spans="1:80" ht="12.75" customHeight="1" x14ac:dyDescent="0.2">
      <c r="A158" s="2" t="s">
        <v>611</v>
      </c>
      <c r="B158" s="3" t="s">
        <v>612</v>
      </c>
      <c r="C158" s="3" t="s">
        <v>613</v>
      </c>
      <c r="D158" s="16">
        <v>45383</v>
      </c>
      <c r="E158" s="14" t="s">
        <v>82</v>
      </c>
      <c r="F158" s="2">
        <v>2</v>
      </c>
      <c r="G158" s="2">
        <f>SUM(2.3*6)</f>
        <v>13.799999999999999</v>
      </c>
      <c r="H158" s="2">
        <v>1000</v>
      </c>
      <c r="I158" s="2">
        <v>500</v>
      </c>
      <c r="J158" s="2" t="s">
        <v>135</v>
      </c>
      <c r="N158" s="9"/>
      <c r="V158" s="9"/>
      <c r="W158" s="9"/>
      <c r="X158" s="9"/>
      <c r="Y158" s="9"/>
      <c r="Z158" s="9"/>
      <c r="AA158" s="9"/>
      <c r="AB158" s="9"/>
      <c r="AC158" s="9"/>
      <c r="AD158" s="9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9" t="s">
        <v>109</v>
      </c>
      <c r="CB158" s="2" t="s">
        <v>110</v>
      </c>
    </row>
    <row r="159" spans="1:80" ht="12.75" customHeight="1" x14ac:dyDescent="0.2">
      <c r="A159" s="2" t="s">
        <v>614</v>
      </c>
      <c r="B159" s="3" t="s">
        <v>615</v>
      </c>
      <c r="C159" s="3" t="s">
        <v>616</v>
      </c>
      <c r="D159" s="16">
        <v>43745</v>
      </c>
      <c r="E159" s="14" t="s">
        <v>82</v>
      </c>
      <c r="F159" s="2">
        <v>3</v>
      </c>
      <c r="G159" s="2">
        <v>9</v>
      </c>
      <c r="H159" s="2">
        <v>1000</v>
      </c>
      <c r="I159" s="2">
        <v>500</v>
      </c>
      <c r="J159" s="2">
        <v>100</v>
      </c>
      <c r="N159" s="9"/>
      <c r="V159" s="9"/>
      <c r="W159" s="9"/>
      <c r="X159" s="9"/>
      <c r="Y159" s="9"/>
      <c r="Z159" s="9"/>
      <c r="AA159" s="9"/>
      <c r="AB159" s="9"/>
      <c r="AC159" s="9"/>
      <c r="AD159" s="9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9" t="s">
        <v>488</v>
      </c>
      <c r="CB159" s="2" t="s">
        <v>110</v>
      </c>
    </row>
    <row r="160" spans="1:80" ht="12.75" customHeight="1" x14ac:dyDescent="0.2">
      <c r="A160" s="2" t="s">
        <v>617</v>
      </c>
      <c r="B160" s="3" t="s">
        <v>618</v>
      </c>
      <c r="C160" s="19" t="s">
        <v>619</v>
      </c>
      <c r="D160" s="48">
        <v>45635</v>
      </c>
      <c r="E160" s="14" t="s">
        <v>82</v>
      </c>
      <c r="F160" s="2">
        <v>1</v>
      </c>
      <c r="G160" s="2">
        <v>12</v>
      </c>
      <c r="H160" s="2">
        <v>1000</v>
      </c>
      <c r="I160" s="2">
        <v>500</v>
      </c>
      <c r="J160" s="2" t="s">
        <v>135</v>
      </c>
      <c r="N160" s="9"/>
      <c r="V160" s="9"/>
      <c r="W160" s="9"/>
      <c r="X160" s="9"/>
      <c r="Y160" s="9"/>
      <c r="Z160" s="9"/>
      <c r="AA160" s="9"/>
      <c r="AB160" s="9"/>
      <c r="AC160" s="9"/>
      <c r="AD160" s="9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9" t="s">
        <v>88</v>
      </c>
      <c r="CB160" s="2" t="s">
        <v>110</v>
      </c>
    </row>
    <row r="161" spans="1:80" ht="12.75" customHeight="1" x14ac:dyDescent="0.2">
      <c r="A161" s="2" t="s">
        <v>620</v>
      </c>
      <c r="B161" s="3" t="s">
        <v>621</v>
      </c>
      <c r="C161" s="19" t="s">
        <v>622</v>
      </c>
      <c r="D161" s="48">
        <v>45627</v>
      </c>
      <c r="E161" s="14" t="s">
        <v>82</v>
      </c>
      <c r="F161" s="2">
        <v>47</v>
      </c>
      <c r="G161" s="2">
        <v>120</v>
      </c>
      <c r="H161" s="2">
        <v>1000</v>
      </c>
      <c r="I161" s="2">
        <v>500</v>
      </c>
      <c r="J161" s="2" t="s">
        <v>135</v>
      </c>
      <c r="N161" s="9"/>
      <c r="V161" s="9"/>
      <c r="W161" s="9"/>
      <c r="X161" s="9"/>
      <c r="Y161" s="9"/>
      <c r="Z161" s="9"/>
      <c r="AA161" s="9"/>
      <c r="AB161" s="9"/>
      <c r="AC161" s="9"/>
      <c r="AD161" s="9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9" t="s">
        <v>109</v>
      </c>
      <c r="CB161" s="2" t="s">
        <v>110</v>
      </c>
    </row>
    <row r="162" spans="1:80" ht="12.75" customHeight="1" x14ac:dyDescent="0.2">
      <c r="A162" s="2" t="s">
        <v>2894</v>
      </c>
      <c r="B162" s="3" t="s">
        <v>623</v>
      </c>
      <c r="C162" s="19" t="s">
        <v>624</v>
      </c>
      <c r="D162" s="48">
        <v>45787</v>
      </c>
      <c r="E162" s="14" t="s">
        <v>82</v>
      </c>
      <c r="F162" s="2">
        <v>12</v>
      </c>
      <c r="G162" s="2">
        <v>12</v>
      </c>
      <c r="H162" s="2">
        <v>1000</v>
      </c>
      <c r="I162" s="2">
        <v>500</v>
      </c>
      <c r="J162" s="2" t="s">
        <v>135</v>
      </c>
      <c r="N162" s="9"/>
      <c r="V162" s="9"/>
      <c r="W162" s="9"/>
      <c r="X162" s="9"/>
      <c r="Y162" s="9"/>
      <c r="Z162" s="9"/>
      <c r="AA162" s="9"/>
      <c r="AB162" s="9"/>
      <c r="AC162" s="9"/>
      <c r="AD162" s="9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9" t="s">
        <v>88</v>
      </c>
      <c r="CB162" s="2" t="s">
        <v>110</v>
      </c>
    </row>
    <row r="163" spans="1:80" ht="12.75" customHeight="1" x14ac:dyDescent="0.2">
      <c r="A163" s="2" t="s">
        <v>625</v>
      </c>
      <c r="B163" s="3" t="s">
        <v>626</v>
      </c>
      <c r="C163" s="3" t="s">
        <v>627</v>
      </c>
      <c r="D163" s="16">
        <v>43744</v>
      </c>
      <c r="E163" s="14" t="s">
        <v>82</v>
      </c>
      <c r="F163" s="2">
        <v>5</v>
      </c>
      <c r="G163" s="2">
        <v>30</v>
      </c>
      <c r="H163" s="2">
        <v>1000</v>
      </c>
      <c r="I163" s="2">
        <v>500</v>
      </c>
      <c r="J163" s="2">
        <v>100</v>
      </c>
      <c r="N163" s="9"/>
      <c r="V163" s="9"/>
      <c r="W163" s="9"/>
      <c r="X163" s="9"/>
      <c r="Y163" s="9"/>
      <c r="Z163" s="9"/>
      <c r="AA163" s="9"/>
      <c r="AB163" s="9"/>
      <c r="AC163" s="9"/>
      <c r="AD163" s="9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9" t="s">
        <v>253</v>
      </c>
      <c r="CB163" s="2" t="s">
        <v>110</v>
      </c>
    </row>
    <row r="164" spans="1:80" ht="12.75" customHeight="1" x14ac:dyDescent="0.2">
      <c r="A164" s="2" t="s">
        <v>628</v>
      </c>
      <c r="B164" s="3" t="s">
        <v>629</v>
      </c>
      <c r="C164" s="3" t="s">
        <v>630</v>
      </c>
      <c r="D164" s="16">
        <v>45635</v>
      </c>
      <c r="E164" s="14" t="s">
        <v>82</v>
      </c>
      <c r="F164" s="2">
        <v>1</v>
      </c>
      <c r="G164" s="2">
        <v>12</v>
      </c>
      <c r="H164" s="2">
        <v>1000</v>
      </c>
      <c r="I164" s="2">
        <v>500</v>
      </c>
      <c r="J164" s="2" t="s">
        <v>135</v>
      </c>
      <c r="N164" s="9"/>
      <c r="V164" s="9"/>
      <c r="W164" s="9"/>
      <c r="X164" s="9"/>
      <c r="Y164" s="9"/>
      <c r="Z164" s="9"/>
      <c r="AA164" s="9"/>
      <c r="AB164" s="9"/>
      <c r="AC164" s="9"/>
      <c r="AD164" s="9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9" t="s">
        <v>93</v>
      </c>
      <c r="CB164" s="2" t="s">
        <v>110</v>
      </c>
    </row>
    <row r="165" spans="1:80" ht="12.75" customHeight="1" x14ac:dyDescent="0.2">
      <c r="A165" s="2" t="s">
        <v>2895</v>
      </c>
      <c r="B165" s="3" t="s">
        <v>631</v>
      </c>
      <c r="C165" s="3" t="s">
        <v>632</v>
      </c>
      <c r="D165" s="30">
        <v>40637</v>
      </c>
      <c r="E165" s="14">
        <v>46174</v>
      </c>
      <c r="F165" s="2">
        <v>2</v>
      </c>
      <c r="G165" s="2">
        <f>SUM(0.57*60)</f>
        <v>34.199999999999996</v>
      </c>
      <c r="H165" s="2">
        <v>1000</v>
      </c>
      <c r="I165" s="2">
        <v>500</v>
      </c>
      <c r="J165" s="2" t="s">
        <v>135</v>
      </c>
      <c r="N165" s="9"/>
      <c r="V165" s="9"/>
      <c r="W165" s="9"/>
      <c r="X165" s="9"/>
      <c r="Y165" s="9"/>
      <c r="Z165" s="9"/>
      <c r="AA165" s="9"/>
      <c r="AB165" s="9"/>
      <c r="AC165" s="9"/>
      <c r="AD165" s="9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9" t="s">
        <v>633</v>
      </c>
      <c r="CB165" s="9" t="s">
        <v>154</v>
      </c>
    </row>
    <row r="166" spans="1:80" ht="12.75" customHeight="1" x14ac:dyDescent="0.2">
      <c r="A166" s="2" t="s">
        <v>634</v>
      </c>
      <c r="B166" s="3" t="s">
        <v>635</v>
      </c>
      <c r="C166" s="3" t="s">
        <v>636</v>
      </c>
      <c r="D166" s="16">
        <v>41043</v>
      </c>
      <c r="E166" s="14" t="s">
        <v>82</v>
      </c>
      <c r="F166" s="2">
        <v>2.5</v>
      </c>
      <c r="G166" s="2">
        <v>4</v>
      </c>
      <c r="H166" s="2">
        <v>27600</v>
      </c>
      <c r="I166" s="2">
        <v>6300</v>
      </c>
      <c r="K166" s="2">
        <v>100</v>
      </c>
      <c r="N166" s="9"/>
      <c r="V166" s="9"/>
      <c r="W166" s="9"/>
      <c r="X166" s="9"/>
      <c r="Y166" s="9"/>
      <c r="Z166" s="9"/>
      <c r="AA166" s="9"/>
      <c r="AB166" s="9"/>
      <c r="AC166" s="9"/>
      <c r="AD166" s="9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9" t="s">
        <v>99</v>
      </c>
      <c r="CB166" s="9" t="s">
        <v>637</v>
      </c>
    </row>
    <row r="167" spans="1:80" ht="12.75" customHeight="1" x14ac:dyDescent="0.2">
      <c r="A167" s="2" t="s">
        <v>638</v>
      </c>
      <c r="B167" s="3" t="s">
        <v>639</v>
      </c>
      <c r="C167" s="3" t="s">
        <v>640</v>
      </c>
      <c r="D167" s="16">
        <v>43899</v>
      </c>
      <c r="E167" s="14" t="s">
        <v>82</v>
      </c>
      <c r="F167" s="2">
        <v>2</v>
      </c>
      <c r="G167" s="2">
        <v>1.2</v>
      </c>
      <c r="H167" s="2">
        <v>1000</v>
      </c>
      <c r="I167" s="2">
        <v>400</v>
      </c>
      <c r="J167" s="2" t="s">
        <v>82</v>
      </c>
      <c r="K167" s="2" t="s">
        <v>82</v>
      </c>
      <c r="N167" s="9"/>
      <c r="V167" s="9"/>
      <c r="W167" s="9"/>
      <c r="X167" s="9"/>
      <c r="Y167" s="9"/>
      <c r="Z167" s="9"/>
      <c r="AA167" s="9"/>
      <c r="AB167" s="9"/>
      <c r="AC167" s="9"/>
      <c r="AD167" s="9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9" t="s">
        <v>93</v>
      </c>
      <c r="CB167" s="9" t="s">
        <v>89</v>
      </c>
    </row>
    <row r="168" spans="1:80" ht="12.75" customHeight="1" x14ac:dyDescent="0.2">
      <c r="A168" s="2" t="s">
        <v>641</v>
      </c>
      <c r="B168" s="3" t="s">
        <v>642</v>
      </c>
      <c r="C168" s="3" t="s">
        <v>643</v>
      </c>
      <c r="D168" s="16">
        <v>45444</v>
      </c>
      <c r="E168" s="14" t="s">
        <v>82</v>
      </c>
      <c r="F168" s="2">
        <v>3</v>
      </c>
      <c r="G168" s="2">
        <f>SUM(0.17*60)</f>
        <v>10.200000000000001</v>
      </c>
      <c r="H168" s="2">
        <v>1000</v>
      </c>
      <c r="I168" s="2">
        <v>500</v>
      </c>
      <c r="J168" s="2" t="s">
        <v>135</v>
      </c>
      <c r="N168" s="9"/>
      <c r="V168" s="9"/>
      <c r="W168" s="9"/>
      <c r="X168" s="9"/>
      <c r="Y168" s="9"/>
      <c r="Z168" s="9"/>
      <c r="AA168" s="9"/>
      <c r="AB168" s="9"/>
      <c r="AC168" s="9"/>
      <c r="AD168" s="9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9" t="s">
        <v>109</v>
      </c>
      <c r="CB168" s="9" t="s">
        <v>110</v>
      </c>
    </row>
    <row r="169" spans="1:80" ht="12.75" customHeight="1" x14ac:dyDescent="0.2">
      <c r="A169" s="9" t="s">
        <v>644</v>
      </c>
      <c r="B169" s="3" t="s">
        <v>645</v>
      </c>
      <c r="C169" s="3" t="s">
        <v>646</v>
      </c>
      <c r="D169" s="16">
        <v>37330</v>
      </c>
      <c r="E169" s="14">
        <v>44221</v>
      </c>
      <c r="F169" s="2">
        <v>5</v>
      </c>
      <c r="G169" s="2">
        <v>10.199999999999999</v>
      </c>
      <c r="H169" s="2">
        <v>1000</v>
      </c>
      <c r="I169" s="2">
        <v>400</v>
      </c>
      <c r="J169" s="9" t="s">
        <v>82</v>
      </c>
      <c r="K169" s="9">
        <v>100</v>
      </c>
      <c r="L169" s="9"/>
      <c r="M169" s="9"/>
      <c r="N169" s="9"/>
      <c r="V169" s="9"/>
      <c r="W169" s="9"/>
      <c r="X169" s="9"/>
      <c r="Y169" s="9"/>
      <c r="Z169" s="9"/>
      <c r="AA169" s="9"/>
      <c r="AB169" s="9"/>
      <c r="AC169" s="9"/>
      <c r="AD169" s="9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9" t="s">
        <v>159</v>
      </c>
      <c r="CB169" s="9" t="s">
        <v>89</v>
      </c>
    </row>
    <row r="170" spans="1:80" ht="12.75" customHeight="1" x14ac:dyDescent="0.2">
      <c r="A170" s="2" t="s">
        <v>647</v>
      </c>
      <c r="B170" s="3" t="s">
        <v>648</v>
      </c>
      <c r="C170" s="3" t="s">
        <v>649</v>
      </c>
      <c r="D170" s="16">
        <v>38504</v>
      </c>
      <c r="E170" s="14">
        <v>42464</v>
      </c>
      <c r="F170" s="2">
        <v>5</v>
      </c>
      <c r="G170" s="2">
        <v>36</v>
      </c>
      <c r="H170" s="2">
        <v>1000</v>
      </c>
      <c r="I170" s="2">
        <v>500</v>
      </c>
      <c r="J170" s="2">
        <v>100</v>
      </c>
      <c r="K170" s="2" t="s">
        <v>82</v>
      </c>
      <c r="N170" s="9"/>
      <c r="V170" s="9"/>
      <c r="W170" s="9"/>
      <c r="X170" s="9"/>
      <c r="Y170" s="9"/>
      <c r="Z170" s="9"/>
      <c r="AA170" s="9"/>
      <c r="AB170" s="9"/>
      <c r="AC170" s="9"/>
      <c r="AD170" s="9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9" t="s">
        <v>650</v>
      </c>
      <c r="CB170" s="9" t="s">
        <v>110</v>
      </c>
    </row>
    <row r="171" spans="1:80" ht="12.75" customHeight="1" x14ac:dyDescent="0.2">
      <c r="A171" s="2" t="s">
        <v>651</v>
      </c>
      <c r="B171" s="3" t="s">
        <v>652</v>
      </c>
      <c r="C171" s="3" t="s">
        <v>649</v>
      </c>
      <c r="D171" s="16">
        <v>38657</v>
      </c>
      <c r="E171" s="14">
        <v>44298</v>
      </c>
      <c r="F171" s="2" t="s">
        <v>653</v>
      </c>
      <c r="G171" s="2" t="s">
        <v>324</v>
      </c>
      <c r="H171" s="2">
        <v>2000</v>
      </c>
      <c r="I171" s="2">
        <v>500</v>
      </c>
      <c r="J171" s="9" t="s">
        <v>82</v>
      </c>
      <c r="K171" s="9" t="s">
        <v>82</v>
      </c>
      <c r="L171" s="9"/>
      <c r="M171" s="9"/>
      <c r="N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 t="s">
        <v>159</v>
      </c>
      <c r="CB171" s="9" t="s">
        <v>440</v>
      </c>
    </row>
    <row r="172" spans="1:80" ht="12.75" customHeight="1" x14ac:dyDescent="0.2">
      <c r="A172" s="2" t="s">
        <v>654</v>
      </c>
      <c r="B172" s="3" t="s">
        <v>655</v>
      </c>
      <c r="C172" s="3" t="s">
        <v>656</v>
      </c>
      <c r="D172" s="16">
        <v>44197</v>
      </c>
      <c r="E172" s="14" t="s">
        <v>82</v>
      </c>
      <c r="F172" s="2">
        <v>10</v>
      </c>
      <c r="G172" s="2">
        <v>25</v>
      </c>
      <c r="H172" s="2">
        <v>1500</v>
      </c>
      <c r="I172" s="2">
        <v>750</v>
      </c>
      <c r="J172" s="2">
        <v>100</v>
      </c>
      <c r="N172" s="9"/>
      <c r="V172" s="9"/>
      <c r="W172" s="9"/>
      <c r="X172" s="9"/>
      <c r="Y172" s="9"/>
      <c r="Z172" s="9"/>
      <c r="AA172" s="9"/>
      <c r="AB172" s="9"/>
      <c r="AC172" s="9"/>
      <c r="AD172" s="9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9" t="s">
        <v>83</v>
      </c>
      <c r="CB172" s="9" t="s">
        <v>657</v>
      </c>
    </row>
    <row r="173" spans="1:80" ht="12.75" customHeight="1" x14ac:dyDescent="0.2">
      <c r="A173" s="2" t="s">
        <v>658</v>
      </c>
      <c r="B173" s="3" t="s">
        <v>659</v>
      </c>
      <c r="C173" s="21" t="s">
        <v>660</v>
      </c>
      <c r="D173" s="16">
        <v>44088</v>
      </c>
      <c r="E173" s="14" t="s">
        <v>82</v>
      </c>
      <c r="F173" s="2">
        <v>2</v>
      </c>
      <c r="G173" s="2">
        <f>SUM(0.08*60)</f>
        <v>4.8</v>
      </c>
      <c r="H173" s="2">
        <v>1200</v>
      </c>
      <c r="I173" s="2">
        <v>500</v>
      </c>
      <c r="J173" s="2">
        <v>100</v>
      </c>
      <c r="N173" s="9"/>
      <c r="V173" s="9"/>
      <c r="W173" s="9"/>
      <c r="X173" s="9"/>
      <c r="Y173" s="9"/>
      <c r="Z173" s="9"/>
      <c r="AA173" s="9"/>
      <c r="AB173" s="9"/>
      <c r="AC173" s="9"/>
      <c r="AD173" s="9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9" t="s">
        <v>253</v>
      </c>
      <c r="CB173" s="9" t="s">
        <v>657</v>
      </c>
    </row>
    <row r="174" spans="1:80" ht="12.75" customHeight="1" x14ac:dyDescent="0.2">
      <c r="A174" s="25" t="s">
        <v>661</v>
      </c>
      <c r="B174" s="3" t="s">
        <v>662</v>
      </c>
      <c r="C174" s="1" t="s">
        <v>663</v>
      </c>
      <c r="D174" s="16">
        <v>44239</v>
      </c>
      <c r="E174" s="14" t="s">
        <v>82</v>
      </c>
      <c r="F174" s="2">
        <v>1</v>
      </c>
      <c r="G174" s="2">
        <v>0.6</v>
      </c>
      <c r="H174" s="2">
        <v>1000</v>
      </c>
      <c r="I174" s="2">
        <v>400</v>
      </c>
      <c r="N174" s="9"/>
      <c r="V174" s="9"/>
      <c r="W174" s="9"/>
      <c r="X174" s="9"/>
      <c r="Y174" s="9"/>
      <c r="Z174" s="9"/>
      <c r="AA174" s="9"/>
      <c r="AB174" s="9"/>
      <c r="AC174" s="9"/>
      <c r="AD174" s="9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9" t="s">
        <v>664</v>
      </c>
      <c r="CB174" s="9" t="s">
        <v>89</v>
      </c>
    </row>
    <row r="175" spans="1:80" ht="12.75" customHeight="1" x14ac:dyDescent="0.2">
      <c r="A175" s="25" t="s">
        <v>665</v>
      </c>
      <c r="B175" s="3" t="s">
        <v>666</v>
      </c>
      <c r="C175" s="1" t="s">
        <v>667</v>
      </c>
      <c r="D175" s="16">
        <v>43899</v>
      </c>
      <c r="E175" s="14" t="s">
        <v>82</v>
      </c>
      <c r="F175" s="2">
        <v>1</v>
      </c>
      <c r="G175" s="2">
        <f>SUM(0.01*60)</f>
        <v>0.6</v>
      </c>
      <c r="H175" s="2">
        <v>1000</v>
      </c>
      <c r="I175" s="2">
        <v>400</v>
      </c>
      <c r="N175" s="9"/>
      <c r="V175" s="9"/>
      <c r="W175" s="9"/>
      <c r="X175" s="9"/>
      <c r="Y175" s="9"/>
      <c r="Z175" s="9"/>
      <c r="AA175" s="9"/>
      <c r="AB175" s="9"/>
      <c r="AC175" s="9"/>
      <c r="AD175" s="9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9" t="s">
        <v>109</v>
      </c>
      <c r="CB175" s="9" t="s">
        <v>89</v>
      </c>
    </row>
    <row r="176" spans="1:80" ht="12" customHeight="1" x14ac:dyDescent="0.2">
      <c r="A176" s="25" t="s">
        <v>668</v>
      </c>
      <c r="B176" s="3" t="s">
        <v>669</v>
      </c>
      <c r="C176" s="1" t="s">
        <v>670</v>
      </c>
      <c r="D176" s="16">
        <v>43899</v>
      </c>
      <c r="E176" s="14" t="s">
        <v>82</v>
      </c>
      <c r="F176" s="2">
        <v>2</v>
      </c>
      <c r="G176" s="2">
        <v>1.2</v>
      </c>
      <c r="H176" s="2">
        <v>1000</v>
      </c>
      <c r="I176" s="2">
        <v>400</v>
      </c>
      <c r="K176" s="2">
        <v>100</v>
      </c>
      <c r="N176" s="9"/>
      <c r="V176" s="9"/>
      <c r="W176" s="9"/>
      <c r="X176" s="9"/>
      <c r="Y176" s="9"/>
      <c r="Z176" s="9"/>
      <c r="AA176" s="9"/>
      <c r="AB176" s="9"/>
      <c r="AC176" s="9"/>
      <c r="AD176" s="9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9" t="s">
        <v>281</v>
      </c>
      <c r="CB176" s="9" t="s">
        <v>89</v>
      </c>
    </row>
    <row r="177" spans="1:80" ht="12.75" customHeight="1" x14ac:dyDescent="0.2">
      <c r="A177" s="2" t="s">
        <v>671</v>
      </c>
      <c r="B177" s="3" t="s">
        <v>672</v>
      </c>
      <c r="C177" s="3" t="s">
        <v>673</v>
      </c>
      <c r="D177" s="16">
        <v>39692</v>
      </c>
      <c r="E177" s="14">
        <v>42665</v>
      </c>
      <c r="F177" s="2">
        <v>2.5</v>
      </c>
      <c r="G177" s="2">
        <v>625</v>
      </c>
      <c r="H177" s="2">
        <v>300</v>
      </c>
      <c r="I177" s="2">
        <v>200</v>
      </c>
      <c r="N177" s="9"/>
      <c r="V177" s="9"/>
      <c r="W177" s="9"/>
      <c r="X177" s="9"/>
      <c r="Y177" s="9"/>
      <c r="Z177" s="9"/>
      <c r="AA177" s="9"/>
      <c r="AB177" s="9"/>
      <c r="AC177" s="9"/>
      <c r="AD177" s="9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>
        <v>2</v>
      </c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9" t="s">
        <v>109</v>
      </c>
      <c r="CB177" s="2" t="s">
        <v>216</v>
      </c>
    </row>
    <row r="178" spans="1:80" ht="12.75" customHeight="1" x14ac:dyDescent="0.2">
      <c r="A178" s="25" t="s">
        <v>674</v>
      </c>
      <c r="B178" s="3" t="s">
        <v>675</v>
      </c>
      <c r="C178" s="3" t="s">
        <v>676</v>
      </c>
      <c r="D178" s="16">
        <v>43899</v>
      </c>
      <c r="E178" s="14" t="s">
        <v>82</v>
      </c>
      <c r="F178" s="2">
        <v>4</v>
      </c>
      <c r="G178" s="2">
        <f>SUM(0.04*60)</f>
        <v>2.4</v>
      </c>
      <c r="H178" s="2">
        <v>1000</v>
      </c>
      <c r="I178" s="2">
        <v>400</v>
      </c>
      <c r="K178" s="2">
        <v>100</v>
      </c>
      <c r="N178" s="9"/>
      <c r="V178" s="9"/>
      <c r="W178" s="9"/>
      <c r="X178" s="9"/>
      <c r="Y178" s="9"/>
      <c r="Z178" s="9"/>
      <c r="AA178" s="9"/>
      <c r="AB178" s="9"/>
      <c r="AC178" s="9"/>
      <c r="AD178" s="9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9" t="s">
        <v>130</v>
      </c>
      <c r="CB178" s="9" t="s">
        <v>89</v>
      </c>
    </row>
    <row r="179" spans="1:80" ht="12.75" customHeight="1" x14ac:dyDescent="0.2">
      <c r="A179" s="25" t="s">
        <v>677</v>
      </c>
      <c r="B179" s="3" t="s">
        <v>678</v>
      </c>
      <c r="C179" s="3" t="s">
        <v>679</v>
      </c>
      <c r="D179" s="16">
        <v>44417</v>
      </c>
      <c r="E179" s="14" t="s">
        <v>82</v>
      </c>
      <c r="F179" s="2">
        <v>7</v>
      </c>
      <c r="G179" s="2">
        <f>SUM(0.42*60)</f>
        <v>25.2</v>
      </c>
      <c r="H179" s="2">
        <v>100</v>
      </c>
      <c r="I179" s="2">
        <v>100</v>
      </c>
      <c r="N179" s="9"/>
      <c r="V179" s="9"/>
      <c r="W179" s="9"/>
      <c r="X179" s="9"/>
      <c r="Y179" s="9"/>
      <c r="Z179" s="9"/>
      <c r="AA179" s="9"/>
      <c r="AB179" s="9"/>
      <c r="AC179" s="9"/>
      <c r="AD179" s="9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9" t="s">
        <v>109</v>
      </c>
      <c r="CB179" s="9" t="s">
        <v>313</v>
      </c>
    </row>
    <row r="180" spans="1:80" ht="12.75" customHeight="1" x14ac:dyDescent="0.2">
      <c r="A180" s="25" t="s">
        <v>680</v>
      </c>
      <c r="B180" s="3" t="s">
        <v>678</v>
      </c>
      <c r="C180" s="3" t="s">
        <v>681</v>
      </c>
      <c r="D180" s="16">
        <v>45421</v>
      </c>
      <c r="E180" s="14" t="s">
        <v>82</v>
      </c>
      <c r="F180" s="2">
        <v>6</v>
      </c>
      <c r="G180" s="2">
        <v>60</v>
      </c>
      <c r="H180" s="2">
        <v>100</v>
      </c>
      <c r="I180" s="2">
        <v>100</v>
      </c>
      <c r="N180" s="9"/>
      <c r="V180" s="9"/>
      <c r="W180" s="9"/>
      <c r="X180" s="9"/>
      <c r="Y180" s="9"/>
      <c r="Z180" s="9"/>
      <c r="AA180" s="9"/>
      <c r="AB180" s="9"/>
      <c r="AC180" s="9"/>
      <c r="AD180" s="9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9" t="s">
        <v>109</v>
      </c>
      <c r="CB180" s="9" t="s">
        <v>313</v>
      </c>
    </row>
    <row r="181" spans="1:80" ht="12.75" customHeight="1" x14ac:dyDescent="0.2">
      <c r="A181" s="2" t="s">
        <v>682</v>
      </c>
      <c r="B181" s="3" t="s">
        <v>683</v>
      </c>
      <c r="C181" s="3" t="s">
        <v>684</v>
      </c>
      <c r="D181" s="16">
        <v>37530</v>
      </c>
      <c r="E181" s="14">
        <v>41487</v>
      </c>
      <c r="F181" s="2">
        <v>1</v>
      </c>
      <c r="G181" s="2">
        <v>2.5</v>
      </c>
      <c r="H181" s="2">
        <v>1000</v>
      </c>
      <c r="I181" s="2">
        <v>500</v>
      </c>
      <c r="N181" s="9"/>
      <c r="V181" s="9"/>
      <c r="W181" s="9"/>
      <c r="X181" s="9"/>
      <c r="Y181" s="9"/>
      <c r="Z181" s="9"/>
      <c r="AA181" s="9"/>
      <c r="AB181" s="9"/>
      <c r="AC181" s="9"/>
      <c r="AD181" s="9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9" t="s">
        <v>685</v>
      </c>
      <c r="CB181" s="9" t="s">
        <v>110</v>
      </c>
    </row>
    <row r="182" spans="1:80" ht="12.75" customHeight="1" x14ac:dyDescent="0.2">
      <c r="A182" s="2" t="s">
        <v>686</v>
      </c>
      <c r="B182" s="3" t="s">
        <v>683</v>
      </c>
      <c r="C182" s="3" t="s">
        <v>687</v>
      </c>
      <c r="D182" s="16">
        <v>42177</v>
      </c>
      <c r="E182" s="14" t="s">
        <v>82</v>
      </c>
      <c r="F182" s="2">
        <v>1</v>
      </c>
      <c r="G182" s="2">
        <v>12</v>
      </c>
      <c r="H182" s="2">
        <v>1000</v>
      </c>
      <c r="I182" s="2">
        <v>500</v>
      </c>
      <c r="J182" s="2">
        <v>100</v>
      </c>
      <c r="K182" s="2" t="s">
        <v>82</v>
      </c>
      <c r="N182" s="9"/>
      <c r="V182" s="9"/>
      <c r="W182" s="9"/>
      <c r="X182" s="9"/>
      <c r="Y182" s="9"/>
      <c r="Z182" s="9"/>
      <c r="AA182" s="9"/>
      <c r="AB182" s="9"/>
      <c r="AC182" s="9"/>
      <c r="AD182" s="9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>
        <v>100</v>
      </c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9" t="s">
        <v>159</v>
      </c>
      <c r="CB182" s="9" t="s">
        <v>110</v>
      </c>
    </row>
    <row r="183" spans="1:80" ht="12.75" customHeight="1" x14ac:dyDescent="0.2">
      <c r="A183" s="2" t="s">
        <v>688</v>
      </c>
      <c r="B183" s="3" t="s">
        <v>689</v>
      </c>
      <c r="C183" s="3" t="s">
        <v>690</v>
      </c>
      <c r="D183" s="16">
        <v>44013</v>
      </c>
      <c r="E183" s="14" t="s">
        <v>82</v>
      </c>
      <c r="F183" s="2">
        <v>5</v>
      </c>
      <c r="G183" s="2">
        <f>SUM(0.28*60)</f>
        <v>16.8</v>
      </c>
      <c r="H183" s="2">
        <v>3000</v>
      </c>
      <c r="I183" s="2">
        <v>250</v>
      </c>
      <c r="N183" s="9"/>
      <c r="V183" s="9"/>
      <c r="W183" s="9"/>
      <c r="X183" s="9"/>
      <c r="Y183" s="9"/>
      <c r="Z183" s="9"/>
      <c r="AA183" s="9"/>
      <c r="AB183" s="9"/>
      <c r="AC183" s="9"/>
      <c r="AD183" s="9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9" t="s">
        <v>691</v>
      </c>
      <c r="CB183" s="9" t="s">
        <v>433</v>
      </c>
    </row>
    <row r="184" spans="1:80" ht="24.75" customHeight="1" x14ac:dyDescent="0.2">
      <c r="A184" s="2" t="s">
        <v>692</v>
      </c>
      <c r="B184" s="3" t="s">
        <v>693</v>
      </c>
      <c r="C184" s="3" t="s">
        <v>694</v>
      </c>
      <c r="D184" s="16">
        <v>39234</v>
      </c>
      <c r="E184" s="14">
        <v>45658</v>
      </c>
      <c r="F184" s="2">
        <v>1200</v>
      </c>
      <c r="G184" s="2">
        <v>1200</v>
      </c>
      <c r="H184" s="2">
        <v>600</v>
      </c>
      <c r="I184" s="2">
        <v>400</v>
      </c>
      <c r="J184" s="2">
        <v>200</v>
      </c>
      <c r="K184" s="2">
        <v>100</v>
      </c>
      <c r="N184" s="9"/>
      <c r="T184" s="9">
        <v>2000</v>
      </c>
      <c r="V184" s="9"/>
      <c r="W184" s="9"/>
      <c r="X184" s="9"/>
      <c r="Y184" s="9"/>
      <c r="Z184" s="9"/>
      <c r="AA184" s="9">
        <v>2000</v>
      </c>
      <c r="AB184" s="9"/>
      <c r="AC184" s="9"/>
      <c r="AD184" s="9">
        <v>8000</v>
      </c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 t="s">
        <v>349</v>
      </c>
      <c r="CB184" s="2" t="s">
        <v>100</v>
      </c>
    </row>
    <row r="185" spans="1:80" ht="12.75" customHeight="1" x14ac:dyDescent="0.2">
      <c r="A185" s="2" t="s">
        <v>695</v>
      </c>
      <c r="B185" s="3" t="s">
        <v>696</v>
      </c>
      <c r="C185" s="3" t="s">
        <v>697</v>
      </c>
      <c r="D185" s="16">
        <v>34516</v>
      </c>
      <c r="E185" s="14">
        <v>41722</v>
      </c>
      <c r="F185" s="2">
        <v>38</v>
      </c>
      <c r="G185" s="2">
        <v>2917</v>
      </c>
      <c r="H185" s="2">
        <v>300</v>
      </c>
      <c r="I185" s="2">
        <v>200</v>
      </c>
      <c r="J185" s="9" t="s">
        <v>82</v>
      </c>
      <c r="K185" s="9" t="s">
        <v>82</v>
      </c>
      <c r="L185" s="9"/>
      <c r="M185" s="9"/>
      <c r="N185" s="9"/>
      <c r="V185" s="9"/>
      <c r="W185" s="9"/>
      <c r="X185" s="9"/>
      <c r="Y185" s="9"/>
      <c r="Z185" s="9"/>
      <c r="AA185" s="9"/>
      <c r="AB185" s="9"/>
      <c r="AC185" s="9"/>
      <c r="AD185" s="9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>
        <v>2</v>
      </c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9" t="s">
        <v>231</v>
      </c>
      <c r="CB185" s="9" t="s">
        <v>216</v>
      </c>
    </row>
    <row r="186" spans="1:80" ht="12.75" customHeight="1" x14ac:dyDescent="0.2">
      <c r="A186" s="2" t="s">
        <v>698</v>
      </c>
      <c r="B186" s="3" t="s">
        <v>699</v>
      </c>
      <c r="C186" s="3" t="s">
        <v>700</v>
      </c>
      <c r="D186" s="16">
        <v>43318</v>
      </c>
      <c r="E186" s="14" t="s">
        <v>82</v>
      </c>
      <c r="F186" s="2" t="s">
        <v>701</v>
      </c>
      <c r="G186" s="2" t="s">
        <v>82</v>
      </c>
      <c r="H186" s="2">
        <v>2000</v>
      </c>
      <c r="I186" s="2">
        <v>1000</v>
      </c>
      <c r="J186" s="9" t="s">
        <v>82</v>
      </c>
      <c r="K186" s="2">
        <v>100</v>
      </c>
      <c r="N186" s="9"/>
      <c r="V186" s="9"/>
      <c r="W186" s="9"/>
      <c r="X186" s="9"/>
      <c r="Y186" s="9"/>
      <c r="Z186" s="9"/>
      <c r="AA186" s="9"/>
      <c r="AB186" s="9"/>
      <c r="AC186" s="9"/>
      <c r="AD186" s="9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9" t="s">
        <v>159</v>
      </c>
      <c r="CB186" s="9" t="s">
        <v>702</v>
      </c>
    </row>
    <row r="187" spans="1:80" ht="12.75" customHeight="1" x14ac:dyDescent="0.2">
      <c r="A187" s="2" t="s">
        <v>703</v>
      </c>
      <c r="B187" s="3" t="s">
        <v>704</v>
      </c>
      <c r="C187" s="3" t="s">
        <v>705</v>
      </c>
      <c r="D187" s="16">
        <v>39713</v>
      </c>
      <c r="E187" s="14">
        <v>43510</v>
      </c>
      <c r="F187" s="2" t="s">
        <v>706</v>
      </c>
      <c r="G187" s="2" t="s">
        <v>82</v>
      </c>
      <c r="H187" s="2">
        <v>1400</v>
      </c>
      <c r="I187" s="2">
        <v>350</v>
      </c>
      <c r="J187" s="9" t="s">
        <v>82</v>
      </c>
      <c r="K187" s="2">
        <v>100</v>
      </c>
      <c r="N187" s="9"/>
      <c r="T187" s="9">
        <v>100</v>
      </c>
      <c r="V187" s="9"/>
      <c r="W187" s="9"/>
      <c r="X187" s="9"/>
      <c r="Y187" s="9"/>
      <c r="Z187" s="9"/>
      <c r="AA187" s="9"/>
      <c r="AB187" s="9"/>
      <c r="AC187" s="9"/>
      <c r="AD187" s="9">
        <v>800</v>
      </c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9" t="s">
        <v>231</v>
      </c>
      <c r="CB187" s="9" t="s">
        <v>323</v>
      </c>
    </row>
    <row r="188" spans="1:80" ht="12.75" customHeight="1" x14ac:dyDescent="0.2">
      <c r="A188" s="2" t="s">
        <v>707</v>
      </c>
      <c r="B188" s="3" t="s">
        <v>708</v>
      </c>
      <c r="C188" s="3" t="s">
        <v>709</v>
      </c>
      <c r="D188" s="16">
        <v>35278</v>
      </c>
      <c r="E188" s="14">
        <v>41351</v>
      </c>
      <c r="F188" s="2">
        <v>5</v>
      </c>
      <c r="G188" s="2">
        <v>3</v>
      </c>
      <c r="H188" s="2">
        <v>600</v>
      </c>
      <c r="I188" s="2">
        <v>400</v>
      </c>
      <c r="K188" s="2">
        <v>100</v>
      </c>
      <c r="N188" s="9"/>
      <c r="V188" s="9"/>
      <c r="W188" s="9"/>
      <c r="X188" s="9"/>
      <c r="Y188" s="9"/>
      <c r="Z188" s="9"/>
      <c r="AA188" s="9"/>
      <c r="AB188" s="9"/>
      <c r="AC188" s="9"/>
      <c r="AD188" s="9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9" t="s">
        <v>99</v>
      </c>
      <c r="CB188" s="9" t="s">
        <v>173</v>
      </c>
    </row>
    <row r="189" spans="1:80" ht="12.75" customHeight="1" x14ac:dyDescent="0.2">
      <c r="A189" s="2" t="s">
        <v>710</v>
      </c>
      <c r="B189" s="3" t="s">
        <v>711</v>
      </c>
      <c r="C189" s="3" t="s">
        <v>712</v>
      </c>
      <c r="D189" s="16">
        <v>39448</v>
      </c>
      <c r="E189" s="14" t="s">
        <v>82</v>
      </c>
      <c r="F189" s="9" t="s">
        <v>713</v>
      </c>
      <c r="G189" s="2" t="s">
        <v>82</v>
      </c>
      <c r="H189" s="2">
        <v>2000</v>
      </c>
      <c r="I189" s="2">
        <v>500</v>
      </c>
      <c r="J189" s="9" t="s">
        <v>82</v>
      </c>
      <c r="K189" s="2">
        <v>400</v>
      </c>
      <c r="N189" s="9"/>
      <c r="P189" s="9">
        <v>500</v>
      </c>
      <c r="Q189" s="9">
        <v>2000</v>
      </c>
      <c r="S189" s="9">
        <v>500</v>
      </c>
      <c r="T189" s="9">
        <v>2000</v>
      </c>
      <c r="U189" s="9">
        <v>1000</v>
      </c>
      <c r="V189" s="9"/>
      <c r="W189" s="9"/>
      <c r="X189" s="9"/>
      <c r="Y189" s="9">
        <v>500</v>
      </c>
      <c r="Z189" s="9">
        <v>500</v>
      </c>
      <c r="AA189" s="9">
        <v>2000</v>
      </c>
      <c r="AB189" s="9">
        <v>1000</v>
      </c>
      <c r="AC189" s="9">
        <v>5000</v>
      </c>
      <c r="AD189" s="9">
        <v>2000</v>
      </c>
      <c r="AE189" s="9"/>
      <c r="AF189" s="9"/>
      <c r="AG189" s="9"/>
      <c r="AH189" s="9"/>
      <c r="AI189" s="9"/>
      <c r="AJ189" s="9">
        <v>80</v>
      </c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>
        <v>1300</v>
      </c>
      <c r="AV189" s="9"/>
      <c r="AW189" s="9"/>
      <c r="AX189" s="9"/>
      <c r="AY189" s="9"/>
      <c r="AZ189" s="9"/>
      <c r="BA189" s="9"/>
      <c r="BB189" s="9">
        <v>1700</v>
      </c>
      <c r="BC189" s="9"/>
      <c r="BD189" s="9">
        <v>17</v>
      </c>
      <c r="BE189" s="9">
        <v>1.2</v>
      </c>
      <c r="BF189" s="9">
        <v>14</v>
      </c>
      <c r="BG189" s="9"/>
      <c r="BH189" s="9"/>
      <c r="BI189" s="9">
        <v>2400</v>
      </c>
      <c r="BJ189" s="9"/>
      <c r="BK189" s="9">
        <v>1700</v>
      </c>
      <c r="BL189" s="9"/>
      <c r="BM189" s="9"/>
      <c r="BN189" s="9"/>
      <c r="BO189" s="9"/>
      <c r="BP189" s="9"/>
      <c r="BQ189" s="9">
        <v>2</v>
      </c>
      <c r="BR189" s="9"/>
      <c r="BS189" s="9">
        <v>100</v>
      </c>
      <c r="BT189" s="9"/>
      <c r="BU189" s="9"/>
      <c r="BV189" s="9">
        <v>1000</v>
      </c>
      <c r="BW189" s="9"/>
      <c r="BX189" s="9"/>
      <c r="BY189" s="9"/>
      <c r="BZ189" s="9"/>
      <c r="CA189" s="9" t="s">
        <v>177</v>
      </c>
      <c r="CB189" s="9" t="s">
        <v>323</v>
      </c>
    </row>
    <row r="190" spans="1:80" ht="12.75" customHeight="1" x14ac:dyDescent="0.2">
      <c r="A190" s="2" t="s">
        <v>714</v>
      </c>
      <c r="B190" s="3" t="s">
        <v>715</v>
      </c>
      <c r="C190" s="3" t="s">
        <v>716</v>
      </c>
      <c r="D190" s="16">
        <v>39762</v>
      </c>
      <c r="E190" s="14">
        <v>41825</v>
      </c>
      <c r="F190" s="2">
        <v>40</v>
      </c>
      <c r="G190" s="2">
        <v>230</v>
      </c>
      <c r="H190" s="2">
        <v>300</v>
      </c>
      <c r="I190" s="2">
        <v>200</v>
      </c>
      <c r="J190" s="9" t="s">
        <v>82</v>
      </c>
      <c r="K190" s="9" t="s">
        <v>82</v>
      </c>
      <c r="L190" s="9"/>
      <c r="M190" s="9"/>
      <c r="N190" s="9"/>
      <c r="V190" s="9"/>
      <c r="W190" s="9"/>
      <c r="X190" s="9"/>
      <c r="Y190" s="9"/>
      <c r="Z190" s="9"/>
      <c r="AA190" s="9"/>
      <c r="AB190" s="9"/>
      <c r="AC190" s="9"/>
      <c r="AD190" s="9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>
        <v>2</v>
      </c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9" t="s">
        <v>177</v>
      </c>
      <c r="CB190" s="9" t="s">
        <v>216</v>
      </c>
    </row>
    <row r="191" spans="1:80" ht="12.75" customHeight="1" x14ac:dyDescent="0.2">
      <c r="A191" s="2" t="s">
        <v>717</v>
      </c>
      <c r="B191" s="3" t="s">
        <v>718</v>
      </c>
      <c r="C191" s="3" t="s">
        <v>719</v>
      </c>
      <c r="D191" s="16">
        <v>35796</v>
      </c>
      <c r="E191" s="14">
        <v>45117</v>
      </c>
      <c r="F191" s="2">
        <v>110</v>
      </c>
      <c r="G191" s="2">
        <v>76.2</v>
      </c>
      <c r="H191" s="2">
        <v>2500</v>
      </c>
      <c r="I191" s="2">
        <v>400</v>
      </c>
      <c r="J191" s="9" t="s">
        <v>82</v>
      </c>
      <c r="K191" s="9">
        <v>100</v>
      </c>
      <c r="L191" s="9"/>
      <c r="M191" s="9"/>
      <c r="N191" s="9"/>
      <c r="V191" s="9"/>
      <c r="W191" s="9"/>
      <c r="X191" s="9"/>
      <c r="Y191" s="9"/>
      <c r="Z191" s="9"/>
      <c r="AA191" s="9"/>
      <c r="AB191" s="9"/>
      <c r="AC191" s="9"/>
      <c r="AD191" s="9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9" t="s">
        <v>177</v>
      </c>
      <c r="CB191" s="9" t="s">
        <v>154</v>
      </c>
    </row>
    <row r="192" spans="1:80" ht="12.75" customHeight="1" x14ac:dyDescent="0.2">
      <c r="A192" s="2" t="s">
        <v>720</v>
      </c>
      <c r="B192" s="3" t="s">
        <v>721</v>
      </c>
      <c r="C192" s="3" t="s">
        <v>722</v>
      </c>
      <c r="D192" s="16">
        <v>44044</v>
      </c>
      <c r="E192" s="14" t="s">
        <v>82</v>
      </c>
      <c r="F192" s="2">
        <v>1</v>
      </c>
      <c r="G192" s="2">
        <f>SUM(0.28*60)</f>
        <v>16.8</v>
      </c>
      <c r="H192" s="2">
        <v>14000</v>
      </c>
      <c r="I192" s="2">
        <v>1000</v>
      </c>
      <c r="J192" s="9"/>
      <c r="K192" s="9"/>
      <c r="L192" s="9"/>
      <c r="M192" s="9"/>
      <c r="N192" s="9"/>
      <c r="V192" s="9"/>
      <c r="W192" s="9"/>
      <c r="X192" s="9"/>
      <c r="Y192" s="9"/>
      <c r="Z192" s="9"/>
      <c r="AA192" s="9"/>
      <c r="AB192" s="9"/>
      <c r="AC192" s="9"/>
      <c r="AD192" s="9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9" t="s">
        <v>83</v>
      </c>
      <c r="CB192" s="9" t="s">
        <v>723</v>
      </c>
    </row>
    <row r="193" spans="1:80" ht="41.25" customHeight="1" x14ac:dyDescent="0.2">
      <c r="A193" s="2" t="s">
        <v>724</v>
      </c>
      <c r="B193" s="3" t="s">
        <v>725</v>
      </c>
      <c r="C193" s="3" t="s">
        <v>726</v>
      </c>
      <c r="D193" s="30">
        <v>40490</v>
      </c>
      <c r="E193" s="14" t="s">
        <v>82</v>
      </c>
      <c r="F193" s="2">
        <v>1</v>
      </c>
      <c r="G193" s="2">
        <v>6</v>
      </c>
      <c r="H193" s="2">
        <v>1000</v>
      </c>
      <c r="I193" s="2">
        <v>500</v>
      </c>
      <c r="K193" s="2">
        <v>100</v>
      </c>
      <c r="N193" s="9"/>
      <c r="V193" s="9"/>
      <c r="W193" s="9"/>
      <c r="X193" s="9"/>
      <c r="Y193" s="9"/>
      <c r="Z193" s="9"/>
      <c r="AA193" s="9"/>
      <c r="AB193" s="9"/>
      <c r="AC193" s="9"/>
      <c r="AD193" s="9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>
        <v>100</v>
      </c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9" t="s">
        <v>241</v>
      </c>
      <c r="CB193" s="2" t="s">
        <v>110</v>
      </c>
    </row>
    <row r="194" spans="1:80" ht="41.25" customHeight="1" x14ac:dyDescent="0.2">
      <c r="A194" s="2" t="s">
        <v>727</v>
      </c>
      <c r="B194" s="3" t="s">
        <v>728</v>
      </c>
      <c r="C194" s="3" t="s">
        <v>729</v>
      </c>
      <c r="D194" s="16">
        <v>35886</v>
      </c>
      <c r="E194" s="14">
        <v>45108</v>
      </c>
      <c r="F194" s="2">
        <v>20</v>
      </c>
      <c r="G194" s="2">
        <v>60</v>
      </c>
      <c r="H194" s="2">
        <v>2500</v>
      </c>
      <c r="I194" s="2">
        <v>1000</v>
      </c>
      <c r="J194" s="2" t="s">
        <v>730</v>
      </c>
      <c r="N194" s="9"/>
      <c r="V194" s="9"/>
      <c r="W194" s="9"/>
      <c r="X194" s="9"/>
      <c r="Y194" s="9"/>
      <c r="Z194" s="9"/>
      <c r="AA194" s="9"/>
      <c r="AB194" s="9"/>
      <c r="AC194" s="9"/>
      <c r="AD194" s="9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9" t="s">
        <v>731</v>
      </c>
      <c r="CB194" s="2" t="s">
        <v>100</v>
      </c>
    </row>
    <row r="195" spans="1:80" ht="15" customHeight="1" x14ac:dyDescent="0.2">
      <c r="A195" s="2" t="s">
        <v>732</v>
      </c>
      <c r="B195" s="3" t="s">
        <v>733</v>
      </c>
      <c r="C195" s="3" t="s">
        <v>734</v>
      </c>
      <c r="D195" s="16">
        <v>39326</v>
      </c>
      <c r="E195" s="14" t="s">
        <v>82</v>
      </c>
      <c r="F195" s="2">
        <v>1</v>
      </c>
      <c r="G195" s="2">
        <v>12</v>
      </c>
      <c r="H195" s="2">
        <v>1000</v>
      </c>
      <c r="I195" s="2">
        <v>500</v>
      </c>
      <c r="N195" s="9"/>
      <c r="V195" s="9"/>
      <c r="W195" s="9"/>
      <c r="X195" s="9"/>
      <c r="Y195" s="9"/>
      <c r="Z195" s="9"/>
      <c r="AA195" s="9"/>
      <c r="AB195" s="9"/>
      <c r="AC195" s="9"/>
      <c r="AD195" s="9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9" t="s">
        <v>99</v>
      </c>
      <c r="CB195" s="9" t="s">
        <v>110</v>
      </c>
    </row>
    <row r="196" spans="1:80" ht="12.75" customHeight="1" x14ac:dyDescent="0.2">
      <c r="A196" s="2" t="s">
        <v>735</v>
      </c>
      <c r="B196" s="3" t="s">
        <v>736</v>
      </c>
      <c r="C196" s="3" t="s">
        <v>737</v>
      </c>
      <c r="D196" s="16">
        <v>35735</v>
      </c>
      <c r="E196" s="14">
        <v>40637</v>
      </c>
      <c r="F196" s="9" t="s">
        <v>738</v>
      </c>
      <c r="G196" s="9"/>
      <c r="H196" s="9">
        <v>600</v>
      </c>
      <c r="I196" s="9">
        <v>400</v>
      </c>
      <c r="J196" s="9"/>
      <c r="K196" s="9"/>
      <c r="L196" s="9"/>
      <c r="M196" s="9"/>
      <c r="N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 t="s">
        <v>99</v>
      </c>
      <c r="CB196" s="9" t="s">
        <v>200</v>
      </c>
    </row>
    <row r="197" spans="1:80" ht="12.75" customHeight="1" x14ac:dyDescent="0.2">
      <c r="A197" s="2" t="s">
        <v>739</v>
      </c>
      <c r="B197" s="3" t="s">
        <v>740</v>
      </c>
      <c r="C197" s="3" t="s">
        <v>737</v>
      </c>
      <c r="D197" s="16">
        <v>35735</v>
      </c>
      <c r="E197" s="14">
        <v>40637</v>
      </c>
      <c r="F197" s="9">
        <v>170</v>
      </c>
      <c r="G197" s="9">
        <v>360</v>
      </c>
      <c r="H197" s="9">
        <v>1000</v>
      </c>
      <c r="I197" s="9">
        <v>500</v>
      </c>
      <c r="J197" s="9"/>
      <c r="K197" s="9"/>
      <c r="L197" s="9"/>
      <c r="M197" s="9"/>
      <c r="N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 t="s">
        <v>99</v>
      </c>
      <c r="CB197" s="9" t="s">
        <v>203</v>
      </c>
    </row>
    <row r="198" spans="1:80" ht="12.75" customHeight="1" x14ac:dyDescent="0.2">
      <c r="A198" s="2" t="s">
        <v>741</v>
      </c>
      <c r="B198" s="3" t="s">
        <v>742</v>
      </c>
      <c r="C198" s="3" t="s">
        <v>743</v>
      </c>
      <c r="D198" s="16">
        <v>39479</v>
      </c>
      <c r="E198" s="14">
        <v>40399</v>
      </c>
      <c r="F198" s="2">
        <v>5</v>
      </c>
      <c r="G198" s="2">
        <v>10</v>
      </c>
      <c r="H198" s="2">
        <v>600</v>
      </c>
      <c r="I198" s="2">
        <v>400</v>
      </c>
      <c r="N198" s="9"/>
      <c r="V198" s="9"/>
      <c r="W198" s="9"/>
      <c r="X198" s="9"/>
      <c r="Y198" s="9"/>
      <c r="Z198" s="9"/>
      <c r="AA198" s="9"/>
      <c r="AB198" s="9"/>
      <c r="AC198" s="9"/>
      <c r="AD198" s="9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9" t="s">
        <v>99</v>
      </c>
      <c r="CB198" s="9" t="s">
        <v>235</v>
      </c>
    </row>
    <row r="199" spans="1:80" ht="12.75" customHeight="1" x14ac:dyDescent="0.2">
      <c r="A199" s="2" t="s">
        <v>744</v>
      </c>
      <c r="B199" s="3" t="s">
        <v>745</v>
      </c>
      <c r="C199" s="3" t="s">
        <v>746</v>
      </c>
      <c r="D199" s="16">
        <v>41477</v>
      </c>
      <c r="E199" s="14" t="s">
        <v>82</v>
      </c>
      <c r="F199" s="2">
        <v>5</v>
      </c>
      <c r="G199" s="2">
        <v>11</v>
      </c>
      <c r="H199" s="2">
        <v>1000</v>
      </c>
      <c r="I199" s="2">
        <v>500</v>
      </c>
      <c r="K199" s="2">
        <v>100</v>
      </c>
      <c r="N199" s="9"/>
      <c r="V199" s="9"/>
      <c r="W199" s="9"/>
      <c r="X199" s="9"/>
      <c r="Y199" s="9"/>
      <c r="Z199" s="9"/>
      <c r="AA199" s="9"/>
      <c r="AB199" s="9"/>
      <c r="AC199" s="9"/>
      <c r="AD199" s="9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>
        <v>100</v>
      </c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9" t="s">
        <v>99</v>
      </c>
      <c r="CB199" s="9" t="s">
        <v>110</v>
      </c>
    </row>
    <row r="200" spans="1:80" ht="12.75" customHeight="1" x14ac:dyDescent="0.2">
      <c r="A200" s="2" t="s">
        <v>747</v>
      </c>
      <c r="B200" s="3" t="s">
        <v>748</v>
      </c>
      <c r="C200" s="3" t="s">
        <v>749</v>
      </c>
      <c r="D200" s="16">
        <v>35499</v>
      </c>
      <c r="E200" s="14" t="s">
        <v>82</v>
      </c>
      <c r="F200" s="2">
        <v>5</v>
      </c>
      <c r="G200" s="2">
        <v>50</v>
      </c>
      <c r="H200" s="2">
        <v>600</v>
      </c>
      <c r="I200" s="2">
        <v>400</v>
      </c>
      <c r="J200" s="9" t="s">
        <v>82</v>
      </c>
      <c r="K200" s="9" t="s">
        <v>82</v>
      </c>
      <c r="L200" s="9"/>
      <c r="M200" s="9"/>
      <c r="N200" s="9"/>
      <c r="V200" s="9"/>
      <c r="W200" s="9"/>
      <c r="X200" s="9"/>
      <c r="Y200" s="9"/>
      <c r="Z200" s="9"/>
      <c r="AA200" s="9"/>
      <c r="AB200" s="9"/>
      <c r="AC200" s="9"/>
      <c r="AD200" s="9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9" t="s">
        <v>750</v>
      </c>
      <c r="CB200" s="9" t="s">
        <v>110</v>
      </c>
    </row>
    <row r="201" spans="1:80" ht="60.75" customHeight="1" x14ac:dyDescent="0.2">
      <c r="A201" s="2" t="s">
        <v>751</v>
      </c>
      <c r="B201" s="3" t="s">
        <v>752</v>
      </c>
      <c r="C201" s="3" t="s">
        <v>753</v>
      </c>
      <c r="D201" s="16">
        <v>42751</v>
      </c>
      <c r="E201" s="14" t="s">
        <v>82</v>
      </c>
      <c r="F201" s="2">
        <v>180</v>
      </c>
      <c r="G201" s="2">
        <v>125</v>
      </c>
      <c r="H201" s="2">
        <v>1800</v>
      </c>
      <c r="I201" s="2">
        <v>1000</v>
      </c>
      <c r="J201" s="2">
        <v>100</v>
      </c>
      <c r="K201" s="2">
        <v>100</v>
      </c>
      <c r="N201" s="9"/>
      <c r="V201" s="9"/>
      <c r="W201" s="9"/>
      <c r="X201" s="9"/>
      <c r="Y201" s="9"/>
      <c r="Z201" s="9"/>
      <c r="AA201" s="9"/>
      <c r="AB201" s="9"/>
      <c r="AC201" s="9"/>
      <c r="AD201" s="9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9" t="s">
        <v>114</v>
      </c>
      <c r="CB201" s="9" t="s">
        <v>100</v>
      </c>
    </row>
    <row r="202" spans="1:80" ht="12.75" customHeight="1" x14ac:dyDescent="0.2">
      <c r="A202" s="2" t="s">
        <v>754</v>
      </c>
      <c r="B202" s="3" t="s">
        <v>755</v>
      </c>
      <c r="C202" s="3" t="s">
        <v>756</v>
      </c>
      <c r="D202" s="16">
        <v>40575</v>
      </c>
      <c r="E202" s="14" t="s">
        <v>82</v>
      </c>
      <c r="F202" s="2">
        <v>3</v>
      </c>
      <c r="G202" s="2">
        <v>6</v>
      </c>
      <c r="H202" s="2">
        <v>1000</v>
      </c>
      <c r="I202" s="2">
        <v>500</v>
      </c>
      <c r="N202" s="9"/>
      <c r="V202" s="9"/>
      <c r="W202" s="9"/>
      <c r="X202" s="9"/>
      <c r="Y202" s="9"/>
      <c r="Z202" s="9"/>
      <c r="AA202" s="9"/>
      <c r="AB202" s="9"/>
      <c r="AC202" s="9"/>
      <c r="AD202" s="9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>
        <v>100</v>
      </c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9" t="s">
        <v>757</v>
      </c>
      <c r="CB202" s="9" t="s">
        <v>110</v>
      </c>
    </row>
    <row r="203" spans="1:80" ht="12.75" customHeight="1" x14ac:dyDescent="0.2">
      <c r="A203" s="2" t="s">
        <v>758</v>
      </c>
      <c r="B203" s="3" t="s">
        <v>759</v>
      </c>
      <c r="C203" s="3" t="s">
        <v>760</v>
      </c>
      <c r="D203" s="16">
        <v>39538</v>
      </c>
      <c r="E203" s="14">
        <v>41568</v>
      </c>
      <c r="F203" s="2">
        <v>10</v>
      </c>
      <c r="G203" s="2">
        <v>150</v>
      </c>
      <c r="H203" s="2">
        <v>600</v>
      </c>
      <c r="I203" s="2">
        <v>400</v>
      </c>
      <c r="K203" s="2">
        <v>100</v>
      </c>
      <c r="N203" s="9"/>
      <c r="V203" s="9"/>
      <c r="W203" s="9"/>
      <c r="X203" s="9"/>
      <c r="Y203" s="9"/>
      <c r="Z203" s="9"/>
      <c r="AA203" s="9"/>
      <c r="AB203" s="9"/>
      <c r="AC203" s="9"/>
      <c r="AD203" s="9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9" t="s">
        <v>99</v>
      </c>
      <c r="CB203" s="9" t="s">
        <v>154</v>
      </c>
    </row>
    <row r="204" spans="1:80" ht="12.75" customHeight="1" x14ac:dyDescent="0.2">
      <c r="A204" s="2" t="s">
        <v>761</v>
      </c>
      <c r="B204" s="3" t="s">
        <v>762</v>
      </c>
      <c r="C204" s="3" t="s">
        <v>763</v>
      </c>
      <c r="D204" s="16">
        <v>39762</v>
      </c>
      <c r="E204" s="14">
        <v>43360</v>
      </c>
      <c r="F204" s="2">
        <v>30</v>
      </c>
      <c r="G204" s="2" t="s">
        <v>82</v>
      </c>
      <c r="H204" s="2">
        <v>1600</v>
      </c>
      <c r="I204" s="2">
        <v>400</v>
      </c>
      <c r="J204" s="2">
        <v>200</v>
      </c>
      <c r="K204" s="2">
        <v>100</v>
      </c>
      <c r="N204" s="9"/>
      <c r="V204" s="9"/>
      <c r="W204" s="9"/>
      <c r="X204" s="9"/>
      <c r="Y204" s="9"/>
      <c r="Z204" s="9"/>
      <c r="AA204" s="9"/>
      <c r="AB204" s="9"/>
      <c r="AC204" s="9"/>
      <c r="AD204" s="9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9" t="s">
        <v>231</v>
      </c>
      <c r="CB204" s="9" t="s">
        <v>110</v>
      </c>
    </row>
    <row r="205" spans="1:80" ht="12.75" customHeight="1" x14ac:dyDescent="0.2">
      <c r="A205" s="2" t="s">
        <v>764</v>
      </c>
      <c r="B205" s="3" t="s">
        <v>765</v>
      </c>
      <c r="C205" s="3" t="s">
        <v>766</v>
      </c>
      <c r="D205" s="16">
        <v>45427</v>
      </c>
      <c r="E205" s="14" t="s">
        <v>82</v>
      </c>
      <c r="F205" s="2">
        <v>7</v>
      </c>
      <c r="G205" s="2">
        <v>30</v>
      </c>
      <c r="H205" s="2">
        <v>3000</v>
      </c>
      <c r="I205" s="2">
        <v>1000</v>
      </c>
      <c r="J205" s="2">
        <v>200</v>
      </c>
      <c r="K205" s="2">
        <v>100</v>
      </c>
      <c r="N205" s="9"/>
      <c r="V205" s="9"/>
      <c r="W205" s="9"/>
      <c r="X205" s="9"/>
      <c r="Y205" s="9"/>
      <c r="Z205" s="9"/>
      <c r="AA205" s="9"/>
      <c r="AB205" s="9"/>
      <c r="AC205" s="9"/>
      <c r="AD205" s="9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9" t="s">
        <v>767</v>
      </c>
      <c r="CB205" s="9" t="s">
        <v>173</v>
      </c>
    </row>
    <row r="206" spans="1:80" ht="12.75" customHeight="1" x14ac:dyDescent="0.2">
      <c r="A206" s="2" t="s">
        <v>768</v>
      </c>
      <c r="B206" s="3" t="s">
        <v>769</v>
      </c>
      <c r="C206" s="3" t="s">
        <v>770</v>
      </c>
      <c r="D206" s="16">
        <v>45117</v>
      </c>
      <c r="E206" s="14" t="s">
        <v>82</v>
      </c>
      <c r="F206" s="2">
        <v>20</v>
      </c>
      <c r="G206" s="2">
        <v>50</v>
      </c>
      <c r="H206" s="2">
        <v>3000</v>
      </c>
      <c r="I206" s="2">
        <v>100</v>
      </c>
      <c r="J206" s="2" t="s">
        <v>135</v>
      </c>
      <c r="K206" s="2">
        <v>100</v>
      </c>
      <c r="N206" s="9"/>
      <c r="V206" s="9"/>
      <c r="W206" s="9"/>
      <c r="X206" s="9"/>
      <c r="Y206" s="9"/>
      <c r="Z206" s="9"/>
      <c r="AA206" s="9"/>
      <c r="AB206" s="9"/>
      <c r="AC206" s="9"/>
      <c r="AD206" s="9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9" t="s">
        <v>99</v>
      </c>
      <c r="CB206" s="9" t="s">
        <v>100</v>
      </c>
    </row>
    <row r="207" spans="1:80" ht="12.75" customHeight="1" x14ac:dyDescent="0.2">
      <c r="A207" s="25" t="s">
        <v>771</v>
      </c>
      <c r="B207" s="3" t="s">
        <v>772</v>
      </c>
      <c r="C207" s="1" t="s">
        <v>773</v>
      </c>
      <c r="D207" s="16">
        <v>43899</v>
      </c>
      <c r="E207" s="14" t="s">
        <v>82</v>
      </c>
      <c r="F207" s="2">
        <v>2</v>
      </c>
      <c r="G207" s="2">
        <v>1.2</v>
      </c>
      <c r="H207" s="2">
        <v>1000</v>
      </c>
      <c r="I207" s="2">
        <v>400</v>
      </c>
      <c r="K207" s="2">
        <v>100</v>
      </c>
      <c r="N207" s="9"/>
      <c r="V207" s="9"/>
      <c r="W207" s="9"/>
      <c r="X207" s="9"/>
      <c r="Y207" s="9"/>
      <c r="Z207" s="9"/>
      <c r="AA207" s="9"/>
      <c r="AB207" s="9"/>
      <c r="AC207" s="9"/>
      <c r="AD207" s="9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9" t="s">
        <v>263</v>
      </c>
      <c r="CB207" s="9" t="s">
        <v>89</v>
      </c>
    </row>
    <row r="208" spans="1:80" ht="12.75" customHeight="1" x14ac:dyDescent="0.2">
      <c r="A208" s="25" t="s">
        <v>774</v>
      </c>
      <c r="B208" s="3" t="s">
        <v>772</v>
      </c>
      <c r="C208" s="1" t="s">
        <v>775</v>
      </c>
      <c r="D208" s="16">
        <v>43899</v>
      </c>
      <c r="E208" s="14" t="s">
        <v>82</v>
      </c>
      <c r="F208" s="2">
        <v>1</v>
      </c>
      <c r="G208" s="2">
        <v>0.6</v>
      </c>
      <c r="H208" s="2">
        <v>1000</v>
      </c>
      <c r="I208" s="2">
        <v>400</v>
      </c>
      <c r="K208" s="2">
        <v>100</v>
      </c>
      <c r="N208" s="9"/>
      <c r="V208" s="9"/>
      <c r="W208" s="9"/>
      <c r="X208" s="9"/>
      <c r="Y208" s="9"/>
      <c r="Z208" s="9"/>
      <c r="AA208" s="9"/>
      <c r="AB208" s="9"/>
      <c r="AC208" s="9"/>
      <c r="AD208" s="9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9" t="s">
        <v>776</v>
      </c>
      <c r="CB208" s="9" t="s">
        <v>89</v>
      </c>
    </row>
    <row r="209" spans="1:80" ht="12.75" customHeight="1" x14ac:dyDescent="0.2">
      <c r="A209" s="25" t="s">
        <v>777</v>
      </c>
      <c r="B209" s="3" t="s">
        <v>772</v>
      </c>
      <c r="C209" s="1" t="s">
        <v>778</v>
      </c>
      <c r="D209" s="16">
        <v>43899</v>
      </c>
      <c r="E209" s="14" t="s">
        <v>82</v>
      </c>
      <c r="F209" s="2">
        <v>2</v>
      </c>
      <c r="G209" s="2">
        <v>1.2</v>
      </c>
      <c r="H209" s="2">
        <v>1000</v>
      </c>
      <c r="I209" s="2">
        <v>400</v>
      </c>
      <c r="N209" s="9"/>
      <c r="V209" s="9"/>
      <c r="W209" s="9"/>
      <c r="X209" s="9"/>
      <c r="Y209" s="9"/>
      <c r="Z209" s="9"/>
      <c r="AA209" s="9"/>
      <c r="AB209" s="9"/>
      <c r="AC209" s="9"/>
      <c r="AD209" s="9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9" t="s">
        <v>109</v>
      </c>
      <c r="CB209" s="9" t="s">
        <v>89</v>
      </c>
    </row>
    <row r="210" spans="1:80" ht="25.5" customHeight="1" x14ac:dyDescent="0.2">
      <c r="A210" s="25" t="s">
        <v>779</v>
      </c>
      <c r="B210" s="3" t="s">
        <v>772</v>
      </c>
      <c r="C210" s="20" t="s">
        <v>780</v>
      </c>
      <c r="D210" s="16">
        <v>44319</v>
      </c>
      <c r="E210" s="14" t="s">
        <v>82</v>
      </c>
      <c r="F210" s="2">
        <v>2</v>
      </c>
      <c r="G210" s="2">
        <v>0.6</v>
      </c>
      <c r="H210" s="2">
        <v>1000</v>
      </c>
      <c r="I210" s="2">
        <v>4000</v>
      </c>
      <c r="N210" s="9"/>
      <c r="V210" s="9"/>
      <c r="W210" s="9"/>
      <c r="X210" s="9"/>
      <c r="Y210" s="9"/>
      <c r="Z210" s="9"/>
      <c r="AA210" s="9"/>
      <c r="AB210" s="9"/>
      <c r="AC210" s="9"/>
      <c r="AD210" s="9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9" t="s">
        <v>109</v>
      </c>
      <c r="CB210" s="9" t="s">
        <v>89</v>
      </c>
    </row>
    <row r="211" spans="1:80" ht="12.75" customHeight="1" x14ac:dyDescent="0.2">
      <c r="A211" s="2" t="s">
        <v>781</v>
      </c>
      <c r="B211" s="3" t="s">
        <v>772</v>
      </c>
      <c r="C211" s="3" t="s">
        <v>782</v>
      </c>
      <c r="D211" s="16">
        <v>43831</v>
      </c>
      <c r="E211" s="14" t="s">
        <v>82</v>
      </c>
      <c r="F211" s="2">
        <v>1</v>
      </c>
      <c r="G211" s="2">
        <v>6</v>
      </c>
      <c r="H211" s="2">
        <v>1000</v>
      </c>
      <c r="I211" s="2">
        <v>400</v>
      </c>
      <c r="J211" s="2" t="s">
        <v>82</v>
      </c>
      <c r="K211" s="2" t="s">
        <v>82</v>
      </c>
      <c r="N211" s="9"/>
      <c r="V211" s="9"/>
      <c r="W211" s="9"/>
      <c r="X211" s="9"/>
      <c r="Y211" s="9"/>
      <c r="Z211" s="9"/>
      <c r="AA211" s="9"/>
      <c r="AB211" s="9"/>
      <c r="AC211" s="9"/>
      <c r="AD211" s="9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9" t="s">
        <v>783</v>
      </c>
      <c r="CB211" s="9" t="s">
        <v>89</v>
      </c>
    </row>
    <row r="212" spans="1:80" ht="12.75" customHeight="1" x14ac:dyDescent="0.2">
      <c r="A212" s="2" t="s">
        <v>784</v>
      </c>
      <c r="B212" s="3" t="s">
        <v>785</v>
      </c>
      <c r="C212" s="3" t="s">
        <v>786</v>
      </c>
      <c r="D212" s="16">
        <v>39965</v>
      </c>
      <c r="E212" s="14" t="s">
        <v>82</v>
      </c>
      <c r="F212" s="2">
        <v>5</v>
      </c>
      <c r="G212" s="2">
        <v>300</v>
      </c>
      <c r="H212" s="2">
        <v>300</v>
      </c>
      <c r="I212" s="2">
        <v>200</v>
      </c>
      <c r="N212" s="9"/>
      <c r="V212" s="9"/>
      <c r="W212" s="9"/>
      <c r="X212" s="9"/>
      <c r="Y212" s="9"/>
      <c r="Z212" s="9"/>
      <c r="AA212" s="9"/>
      <c r="AB212" s="9"/>
      <c r="AC212" s="9"/>
      <c r="AD212" s="9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>
        <v>2</v>
      </c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9" t="s">
        <v>787</v>
      </c>
      <c r="CB212" s="2" t="s">
        <v>216</v>
      </c>
    </row>
    <row r="213" spans="1:80" ht="12.75" customHeight="1" x14ac:dyDescent="0.2">
      <c r="A213" s="2" t="s">
        <v>788</v>
      </c>
      <c r="B213" s="3" t="s">
        <v>789</v>
      </c>
      <c r="C213" s="22" t="s">
        <v>790</v>
      </c>
      <c r="D213" s="16">
        <v>44013</v>
      </c>
      <c r="E213" s="14" t="s">
        <v>82</v>
      </c>
      <c r="F213" s="2">
        <v>10</v>
      </c>
      <c r="G213" s="2">
        <f>SUM(0.3*60)</f>
        <v>18</v>
      </c>
      <c r="H213" s="2">
        <v>10000</v>
      </c>
      <c r="I213" s="2">
        <v>2000</v>
      </c>
      <c r="J213" s="2">
        <v>100</v>
      </c>
      <c r="K213" s="2">
        <v>100</v>
      </c>
      <c r="N213" s="9"/>
      <c r="V213" s="9"/>
      <c r="W213" s="9"/>
      <c r="X213" s="9"/>
      <c r="Y213" s="9"/>
      <c r="Z213" s="9"/>
      <c r="AA213" s="9"/>
      <c r="AB213" s="9"/>
      <c r="AC213" s="9"/>
      <c r="AD213" s="9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9" t="s">
        <v>263</v>
      </c>
      <c r="CB213" s="2" t="s">
        <v>791</v>
      </c>
    </row>
    <row r="214" spans="1:80" ht="12.75" customHeight="1" x14ac:dyDescent="0.2">
      <c r="A214" s="2" t="s">
        <v>792</v>
      </c>
      <c r="B214" s="3" t="s">
        <v>793</v>
      </c>
      <c r="C214" s="3" t="s">
        <v>794</v>
      </c>
      <c r="D214" s="16">
        <v>34943</v>
      </c>
      <c r="E214" s="14">
        <v>40637</v>
      </c>
      <c r="F214" s="2" t="s">
        <v>795</v>
      </c>
      <c r="G214" s="2" t="s">
        <v>82</v>
      </c>
      <c r="H214" s="2">
        <v>600</v>
      </c>
      <c r="I214" s="2">
        <v>400</v>
      </c>
      <c r="K214" s="2">
        <v>100</v>
      </c>
      <c r="N214" s="9"/>
      <c r="V214" s="9"/>
      <c r="W214" s="9"/>
      <c r="X214" s="9"/>
      <c r="Y214" s="9"/>
      <c r="Z214" s="9"/>
      <c r="AA214" s="9"/>
      <c r="AB214" s="9"/>
      <c r="AC214" s="9"/>
      <c r="AD214" s="9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9" t="s">
        <v>105</v>
      </c>
      <c r="CB214" s="9" t="s">
        <v>200</v>
      </c>
    </row>
    <row r="215" spans="1:80" ht="15" customHeight="1" x14ac:dyDescent="0.2">
      <c r="A215" s="2" t="s">
        <v>796</v>
      </c>
      <c r="B215" s="3" t="s">
        <v>797</v>
      </c>
      <c r="C215" s="3" t="s">
        <v>798</v>
      </c>
      <c r="D215" s="16">
        <v>29222</v>
      </c>
      <c r="E215" s="14">
        <v>39448</v>
      </c>
      <c r="F215" s="2">
        <v>550</v>
      </c>
      <c r="G215" s="2">
        <v>2000</v>
      </c>
      <c r="H215" s="2">
        <v>4000</v>
      </c>
      <c r="I215" s="2">
        <v>800</v>
      </c>
      <c r="J215" s="2">
        <v>100</v>
      </c>
      <c r="K215" s="2">
        <v>100</v>
      </c>
      <c r="N215" s="9"/>
      <c r="V215" s="9"/>
      <c r="W215" s="9"/>
      <c r="X215" s="9"/>
      <c r="Y215" s="9"/>
      <c r="Z215" s="9"/>
      <c r="AA215" s="9"/>
      <c r="AB215" s="9"/>
      <c r="AC215" s="9"/>
      <c r="AD215" s="9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9" t="s">
        <v>114</v>
      </c>
      <c r="CB215" s="9" t="s">
        <v>799</v>
      </c>
    </row>
    <row r="216" spans="1:80" ht="12.75" customHeight="1" x14ac:dyDescent="0.2">
      <c r="A216" s="2" t="s">
        <v>800</v>
      </c>
      <c r="B216" s="3" t="s">
        <v>801</v>
      </c>
      <c r="C216" s="3" t="s">
        <v>802</v>
      </c>
      <c r="D216" s="16">
        <v>41330</v>
      </c>
      <c r="E216" s="14" t="s">
        <v>82</v>
      </c>
      <c r="F216" s="2" t="s">
        <v>803</v>
      </c>
      <c r="G216" s="2" t="s">
        <v>82</v>
      </c>
      <c r="H216" s="2">
        <v>1300</v>
      </c>
      <c r="I216" s="2">
        <v>5000</v>
      </c>
      <c r="K216" s="2">
        <v>100</v>
      </c>
      <c r="N216" s="9"/>
      <c r="V216" s="9"/>
      <c r="W216" s="9"/>
      <c r="X216" s="9"/>
      <c r="Y216" s="9"/>
      <c r="Z216" s="9"/>
      <c r="AA216" s="9"/>
      <c r="AB216" s="9"/>
      <c r="AC216" s="9"/>
      <c r="AD216" s="9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9" t="s">
        <v>159</v>
      </c>
      <c r="CB216" s="9" t="s">
        <v>804</v>
      </c>
    </row>
    <row r="217" spans="1:80" ht="12.75" customHeight="1" x14ac:dyDescent="0.2">
      <c r="A217" s="2" t="s">
        <v>805</v>
      </c>
      <c r="B217" s="3" t="s">
        <v>806</v>
      </c>
      <c r="C217" s="3" t="s">
        <v>802</v>
      </c>
      <c r="D217" s="16">
        <v>41426</v>
      </c>
      <c r="E217" s="14" t="s">
        <v>82</v>
      </c>
      <c r="F217" s="2">
        <v>6</v>
      </c>
      <c r="G217" s="2">
        <v>240</v>
      </c>
      <c r="H217" s="2">
        <v>700</v>
      </c>
      <c r="I217" s="2">
        <v>400</v>
      </c>
      <c r="K217" s="2">
        <v>100</v>
      </c>
      <c r="N217" s="9"/>
      <c r="V217" s="9"/>
      <c r="W217" s="9"/>
      <c r="X217" s="9"/>
      <c r="Y217" s="9"/>
      <c r="Z217" s="9"/>
      <c r="AA217" s="9"/>
      <c r="AB217" s="9"/>
      <c r="AC217" s="9"/>
      <c r="AD217" s="9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9" t="s">
        <v>130</v>
      </c>
      <c r="CB217" s="9" t="s">
        <v>804</v>
      </c>
    </row>
    <row r="218" spans="1:80" ht="12.75" customHeight="1" x14ac:dyDescent="0.2">
      <c r="A218" s="2" t="s">
        <v>807</v>
      </c>
      <c r="B218" s="3" t="s">
        <v>808</v>
      </c>
      <c r="C218" s="3" t="s">
        <v>809</v>
      </c>
      <c r="D218" s="16">
        <v>45108</v>
      </c>
      <c r="E218" s="14" t="s">
        <v>82</v>
      </c>
      <c r="F218" s="2">
        <v>250</v>
      </c>
      <c r="G218" s="2">
        <v>350</v>
      </c>
      <c r="H218" s="2">
        <v>1000</v>
      </c>
      <c r="I218" s="2">
        <v>50</v>
      </c>
      <c r="J218" s="9"/>
      <c r="K218" s="9">
        <v>100</v>
      </c>
      <c r="L218" s="9"/>
      <c r="M218" s="9"/>
      <c r="N218" s="9"/>
      <c r="V218" s="9"/>
      <c r="W218" s="9"/>
      <c r="X218" s="9"/>
      <c r="Y218" s="9"/>
      <c r="Z218" s="9"/>
      <c r="AA218" s="9"/>
      <c r="AB218" s="9"/>
      <c r="AC218" s="9"/>
      <c r="AD218" s="9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>
        <v>1000</v>
      </c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9" t="s">
        <v>109</v>
      </c>
      <c r="CB218" s="9" t="s">
        <v>810</v>
      </c>
    </row>
    <row r="219" spans="1:80" ht="12.75" customHeight="1" x14ac:dyDescent="0.2">
      <c r="A219" s="2" t="s">
        <v>811</v>
      </c>
      <c r="B219" s="3" t="s">
        <v>812</v>
      </c>
      <c r="C219" s="3" t="s">
        <v>813</v>
      </c>
      <c r="D219" s="16">
        <v>45413</v>
      </c>
      <c r="E219" s="14" t="s">
        <v>82</v>
      </c>
      <c r="F219" s="2">
        <v>15</v>
      </c>
      <c r="G219" s="2">
        <f>SUM(19*60)</f>
        <v>1140</v>
      </c>
      <c r="H219" s="2">
        <v>300</v>
      </c>
      <c r="I219" s="2">
        <v>200</v>
      </c>
      <c r="J219" s="9"/>
      <c r="K219" s="9"/>
      <c r="L219" s="9"/>
      <c r="M219" s="9"/>
      <c r="N219" s="9"/>
      <c r="V219" s="9"/>
      <c r="W219" s="9"/>
      <c r="X219" s="9"/>
      <c r="Y219" s="9"/>
      <c r="Z219" s="9"/>
      <c r="AA219" s="9"/>
      <c r="AB219" s="9"/>
      <c r="AC219" s="9"/>
      <c r="AD219" s="9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9" t="s">
        <v>93</v>
      </c>
      <c r="CB219" s="9" t="s">
        <v>216</v>
      </c>
    </row>
    <row r="220" spans="1:80" ht="12.75" customHeight="1" x14ac:dyDescent="0.2">
      <c r="A220" s="2" t="s">
        <v>814</v>
      </c>
      <c r="B220" s="3" t="s">
        <v>815</v>
      </c>
      <c r="C220" s="3" t="s">
        <v>816</v>
      </c>
      <c r="D220" s="30">
        <v>41365</v>
      </c>
      <c r="E220" s="14" t="s">
        <v>82</v>
      </c>
      <c r="F220" s="2">
        <v>10</v>
      </c>
      <c r="G220" s="2">
        <v>10</v>
      </c>
      <c r="H220" s="2">
        <v>1000</v>
      </c>
      <c r="I220" s="2">
        <v>500</v>
      </c>
      <c r="K220" s="2">
        <v>100</v>
      </c>
      <c r="N220" s="9"/>
      <c r="V220" s="9"/>
      <c r="W220" s="9"/>
      <c r="X220" s="9"/>
      <c r="Y220" s="9"/>
      <c r="Z220" s="9"/>
      <c r="AA220" s="9"/>
      <c r="AB220" s="9"/>
      <c r="AC220" s="9"/>
      <c r="AD220" s="9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>
        <v>100</v>
      </c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9" t="s">
        <v>99</v>
      </c>
      <c r="CB220" s="9" t="s">
        <v>110</v>
      </c>
    </row>
    <row r="221" spans="1:80" ht="12.75" customHeight="1" x14ac:dyDescent="0.2">
      <c r="A221" s="2" t="s">
        <v>817</v>
      </c>
      <c r="B221" s="3" t="s">
        <v>818</v>
      </c>
      <c r="C221" s="3" t="s">
        <v>819</v>
      </c>
      <c r="D221" s="30">
        <v>36982</v>
      </c>
      <c r="E221" s="14" t="s">
        <v>82</v>
      </c>
      <c r="F221" s="2">
        <v>10</v>
      </c>
      <c r="G221" s="2">
        <v>33</v>
      </c>
      <c r="H221" s="2">
        <v>600</v>
      </c>
      <c r="I221" s="2">
        <v>400</v>
      </c>
      <c r="N221" s="9"/>
      <c r="V221" s="9"/>
      <c r="W221" s="9"/>
      <c r="X221" s="9"/>
      <c r="Y221" s="9"/>
      <c r="Z221" s="9"/>
      <c r="AA221" s="9"/>
      <c r="AB221" s="9"/>
      <c r="AC221" s="9"/>
      <c r="AD221" s="9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9" t="s">
        <v>820</v>
      </c>
      <c r="CB221" s="9" t="s">
        <v>821</v>
      </c>
    </row>
    <row r="222" spans="1:80" ht="12.75" customHeight="1" x14ac:dyDescent="0.2">
      <c r="A222" s="2" t="s">
        <v>822</v>
      </c>
      <c r="B222" s="3" t="s">
        <v>823</v>
      </c>
      <c r="C222" s="3" t="s">
        <v>824</v>
      </c>
      <c r="D222" s="30">
        <v>45323</v>
      </c>
      <c r="E222" s="14" t="s">
        <v>82</v>
      </c>
      <c r="F222" s="2">
        <v>0.5</v>
      </c>
      <c r="G222" s="2">
        <v>60</v>
      </c>
      <c r="H222" s="2">
        <v>1000</v>
      </c>
      <c r="I222" s="2">
        <v>500</v>
      </c>
      <c r="J222" s="2" t="s">
        <v>135</v>
      </c>
      <c r="N222" s="9"/>
      <c r="V222" s="9"/>
      <c r="W222" s="9"/>
      <c r="X222" s="9"/>
      <c r="Y222" s="9"/>
      <c r="Z222" s="9"/>
      <c r="AA222" s="9"/>
      <c r="AB222" s="9"/>
      <c r="AC222" s="9"/>
      <c r="AD222" s="9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9" t="s">
        <v>691</v>
      </c>
      <c r="CB222" s="9" t="s">
        <v>110</v>
      </c>
    </row>
    <row r="223" spans="1:80" ht="12.75" customHeight="1" x14ac:dyDescent="0.2">
      <c r="A223" s="2" t="s">
        <v>825</v>
      </c>
      <c r="B223" s="3" t="s">
        <v>826</v>
      </c>
      <c r="C223" s="3" t="s">
        <v>827</v>
      </c>
      <c r="D223" s="30">
        <v>43122</v>
      </c>
      <c r="E223" s="14">
        <v>44682</v>
      </c>
      <c r="F223" s="2">
        <v>12</v>
      </c>
      <c r="G223" s="2">
        <v>0.16</v>
      </c>
      <c r="H223" s="2">
        <v>2500</v>
      </c>
      <c r="I223" s="2">
        <v>1500</v>
      </c>
      <c r="J223" s="2" t="s">
        <v>135</v>
      </c>
      <c r="N223" s="9"/>
      <c r="V223" s="9"/>
      <c r="W223" s="9"/>
      <c r="X223" s="9"/>
      <c r="Y223" s="9"/>
      <c r="Z223" s="9"/>
      <c r="AA223" s="9"/>
      <c r="AB223" s="9"/>
      <c r="AC223" s="9"/>
      <c r="AD223" s="9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9" t="s">
        <v>691</v>
      </c>
      <c r="CB223" s="9" t="s">
        <v>100</v>
      </c>
    </row>
    <row r="224" spans="1:80" ht="12.75" customHeight="1" x14ac:dyDescent="0.2">
      <c r="A224" s="2" t="s">
        <v>828</v>
      </c>
      <c r="B224" s="3" t="s">
        <v>829</v>
      </c>
      <c r="C224" s="3" t="s">
        <v>830</v>
      </c>
      <c r="D224" s="30">
        <v>45925</v>
      </c>
      <c r="E224" s="14" t="s">
        <v>82</v>
      </c>
      <c r="F224" s="2">
        <v>0.5</v>
      </c>
      <c r="G224" s="2">
        <v>12</v>
      </c>
      <c r="H224" s="2">
        <v>1000</v>
      </c>
      <c r="I224" s="2">
        <v>500</v>
      </c>
      <c r="J224" s="2">
        <v>200</v>
      </c>
      <c r="K224" s="2">
        <v>100</v>
      </c>
      <c r="N224" s="9"/>
      <c r="V224" s="9"/>
      <c r="W224" s="9"/>
      <c r="X224" s="9"/>
      <c r="Y224" s="9"/>
      <c r="Z224" s="9"/>
      <c r="AA224" s="9"/>
      <c r="AB224" s="9"/>
      <c r="AC224" s="9"/>
      <c r="AD224" s="9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9" t="s">
        <v>341</v>
      </c>
      <c r="CB224" s="9" t="s">
        <v>831</v>
      </c>
    </row>
    <row r="225" spans="1:80" ht="22.5" customHeight="1" x14ac:dyDescent="0.2">
      <c r="A225" s="2" t="s">
        <v>832</v>
      </c>
      <c r="B225" s="3" t="s">
        <v>833</v>
      </c>
      <c r="C225" s="3" t="s">
        <v>834</v>
      </c>
      <c r="D225" s="30">
        <v>45992</v>
      </c>
      <c r="E225" s="14" t="s">
        <v>82</v>
      </c>
      <c r="F225" s="2" t="s">
        <v>835</v>
      </c>
      <c r="G225" s="2" t="s">
        <v>82</v>
      </c>
      <c r="H225" s="2">
        <v>1000</v>
      </c>
      <c r="I225" s="2">
        <v>500</v>
      </c>
      <c r="J225" s="2" t="s">
        <v>82</v>
      </c>
      <c r="K225" s="2">
        <v>100</v>
      </c>
      <c r="N225" s="9"/>
      <c r="V225" s="9"/>
      <c r="W225" s="9"/>
      <c r="X225" s="9"/>
      <c r="Y225" s="9"/>
      <c r="Z225" s="9"/>
      <c r="AA225" s="9"/>
      <c r="AB225" s="9"/>
      <c r="AC225" s="9"/>
      <c r="AD225" s="9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9" t="s">
        <v>241</v>
      </c>
      <c r="CB225" s="9" t="s">
        <v>110</v>
      </c>
    </row>
    <row r="226" spans="1:80" ht="12.75" customHeight="1" x14ac:dyDescent="0.2">
      <c r="A226" s="2" t="s">
        <v>836</v>
      </c>
      <c r="B226" s="3" t="s">
        <v>837</v>
      </c>
      <c r="C226" s="1" t="s">
        <v>838</v>
      </c>
      <c r="D226" s="30">
        <v>43831</v>
      </c>
      <c r="E226" s="14" t="s">
        <v>82</v>
      </c>
      <c r="F226" s="2">
        <v>1</v>
      </c>
      <c r="G226" s="2">
        <v>8.4</v>
      </c>
      <c r="H226" s="2">
        <v>500</v>
      </c>
      <c r="I226" s="2">
        <v>100</v>
      </c>
      <c r="J226" s="2" t="s">
        <v>82</v>
      </c>
      <c r="K226" s="2" t="s">
        <v>82</v>
      </c>
      <c r="N226" s="9"/>
      <c r="Q226" s="9">
        <v>1000</v>
      </c>
      <c r="V226" s="9"/>
      <c r="W226" s="9"/>
      <c r="X226" s="9"/>
      <c r="Y226" s="9"/>
      <c r="Z226" s="9"/>
      <c r="AA226" s="9"/>
      <c r="AB226" s="9"/>
      <c r="AC226" s="9"/>
      <c r="AD226" s="9">
        <v>1000</v>
      </c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9" t="s">
        <v>83</v>
      </c>
      <c r="CB226" s="9" t="s">
        <v>637</v>
      </c>
    </row>
    <row r="227" spans="1:80" ht="12.75" customHeight="1" x14ac:dyDescent="0.2">
      <c r="A227" s="2" t="s">
        <v>839</v>
      </c>
      <c r="B227" s="3" t="s">
        <v>840</v>
      </c>
      <c r="C227" s="53" t="s">
        <v>841</v>
      </c>
      <c r="D227" s="30">
        <v>42410</v>
      </c>
      <c r="E227" s="14">
        <v>43548</v>
      </c>
      <c r="F227" s="2" t="s">
        <v>842</v>
      </c>
      <c r="G227" s="2" t="s">
        <v>82</v>
      </c>
      <c r="H227" s="2">
        <v>500</v>
      </c>
      <c r="I227" s="2">
        <v>500</v>
      </c>
      <c r="J227" s="9" t="s">
        <v>82</v>
      </c>
      <c r="K227" s="2">
        <v>100</v>
      </c>
      <c r="N227" s="9"/>
      <c r="V227" s="9"/>
      <c r="W227" s="9"/>
      <c r="X227" s="9"/>
      <c r="Y227" s="9"/>
      <c r="Z227" s="9"/>
      <c r="AA227" s="9"/>
      <c r="AB227" s="9"/>
      <c r="AC227" s="9"/>
      <c r="AD227" s="9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9" t="s">
        <v>159</v>
      </c>
      <c r="CB227" s="9" t="s">
        <v>843</v>
      </c>
    </row>
    <row r="228" spans="1:80" ht="12.75" customHeight="1" x14ac:dyDescent="0.2">
      <c r="A228" s="2" t="s">
        <v>844</v>
      </c>
      <c r="B228" s="3" t="s">
        <v>845</v>
      </c>
      <c r="C228" s="53" t="s">
        <v>846</v>
      </c>
      <c r="D228" s="16">
        <v>34946</v>
      </c>
      <c r="E228" s="14">
        <v>44637</v>
      </c>
      <c r="F228" s="2">
        <v>30</v>
      </c>
      <c r="G228" s="2">
        <v>1500</v>
      </c>
      <c r="H228" s="2">
        <v>300</v>
      </c>
      <c r="I228" s="2">
        <v>200</v>
      </c>
      <c r="J228" s="9" t="s">
        <v>82</v>
      </c>
      <c r="K228" s="9" t="s">
        <v>82</v>
      </c>
      <c r="L228" s="9"/>
      <c r="M228" s="9"/>
      <c r="N228" s="9"/>
      <c r="V228" s="9"/>
      <c r="W228" s="9"/>
      <c r="X228" s="9"/>
      <c r="Y228" s="9"/>
      <c r="Z228" s="9"/>
      <c r="AA228" s="9"/>
      <c r="AB228" s="9"/>
      <c r="AC228" s="9"/>
      <c r="AD228" s="9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9" t="s">
        <v>159</v>
      </c>
      <c r="CB228" s="9" t="s">
        <v>216</v>
      </c>
    </row>
    <row r="229" spans="1:80" ht="12.75" customHeight="1" x14ac:dyDescent="0.2">
      <c r="A229" s="2" t="s">
        <v>847</v>
      </c>
      <c r="B229" s="3" t="s">
        <v>848</v>
      </c>
      <c r="C229" s="3" t="s">
        <v>849</v>
      </c>
      <c r="D229" s="16">
        <v>35079</v>
      </c>
      <c r="E229" s="14">
        <v>44637</v>
      </c>
      <c r="F229" s="2">
        <v>100</v>
      </c>
      <c r="G229" s="2">
        <v>1500</v>
      </c>
      <c r="H229" s="2">
        <v>300</v>
      </c>
      <c r="I229" s="2">
        <v>200</v>
      </c>
      <c r="J229" s="9" t="s">
        <v>82</v>
      </c>
      <c r="K229" s="9" t="s">
        <v>82</v>
      </c>
      <c r="L229" s="9"/>
      <c r="M229" s="9"/>
      <c r="N229" s="9"/>
      <c r="V229" s="9"/>
      <c r="W229" s="9"/>
      <c r="X229" s="9"/>
      <c r="Y229" s="9"/>
      <c r="Z229" s="9"/>
      <c r="AA229" s="9"/>
      <c r="AB229" s="9"/>
      <c r="AC229" s="9"/>
      <c r="AD229" s="9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9" t="s">
        <v>159</v>
      </c>
      <c r="CB229" s="9" t="s">
        <v>216</v>
      </c>
    </row>
    <row r="230" spans="1:80" ht="12.75" customHeight="1" x14ac:dyDescent="0.2">
      <c r="A230" s="2" t="s">
        <v>850</v>
      </c>
      <c r="B230" s="3" t="s">
        <v>851</v>
      </c>
      <c r="C230" s="3" t="s">
        <v>852</v>
      </c>
      <c r="D230" s="16">
        <v>36678</v>
      </c>
      <c r="E230" s="14" t="s">
        <v>82</v>
      </c>
      <c r="F230" s="2">
        <v>9</v>
      </c>
      <c r="G230" s="2" t="s">
        <v>82</v>
      </c>
      <c r="H230" s="2">
        <v>1000</v>
      </c>
      <c r="I230" s="2">
        <v>1500</v>
      </c>
      <c r="J230" s="9" t="s">
        <v>82</v>
      </c>
      <c r="K230" s="9" t="s">
        <v>82</v>
      </c>
      <c r="L230" s="9"/>
      <c r="M230" s="9"/>
      <c r="N230" s="9"/>
      <c r="U230" s="9">
        <v>1000</v>
      </c>
      <c r="V230" s="9"/>
      <c r="W230" s="9"/>
      <c r="X230" s="9"/>
      <c r="Y230" s="9"/>
      <c r="Z230" s="9"/>
      <c r="AA230" s="9"/>
      <c r="AB230" s="9"/>
      <c r="AC230" s="9"/>
      <c r="AD230" s="9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9" t="s">
        <v>159</v>
      </c>
      <c r="CB230" s="9" t="s">
        <v>323</v>
      </c>
    </row>
    <row r="231" spans="1:80" ht="25.5" customHeight="1" x14ac:dyDescent="0.2">
      <c r="A231" s="2" t="s">
        <v>853</v>
      </c>
      <c r="B231" s="3" t="s">
        <v>854</v>
      </c>
      <c r="C231" s="3" t="s">
        <v>855</v>
      </c>
      <c r="D231" s="14">
        <v>40380</v>
      </c>
      <c r="E231" s="14">
        <v>41244</v>
      </c>
      <c r="F231" s="2">
        <v>85</v>
      </c>
      <c r="G231" s="2">
        <v>180</v>
      </c>
      <c r="H231" s="2">
        <v>800</v>
      </c>
      <c r="I231" s="2">
        <v>400</v>
      </c>
      <c r="J231" s="9" t="s">
        <v>82</v>
      </c>
      <c r="K231" s="2">
        <v>100</v>
      </c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9">
        <v>10000</v>
      </c>
      <c r="AD231" s="31"/>
      <c r="AE231" s="9">
        <v>20</v>
      </c>
      <c r="AF231" s="9">
        <v>20</v>
      </c>
      <c r="AG231" s="9">
        <v>20</v>
      </c>
      <c r="AH231" s="2"/>
      <c r="AI231" s="2">
        <v>0.3</v>
      </c>
      <c r="AJ231" s="2">
        <v>20</v>
      </c>
      <c r="AK231" s="2"/>
      <c r="AL231" s="2">
        <v>0.01</v>
      </c>
      <c r="AM231" s="2">
        <v>3</v>
      </c>
      <c r="AN231" s="2">
        <v>25</v>
      </c>
      <c r="AO231" s="2"/>
      <c r="AP231" s="2"/>
      <c r="AQ231" s="2">
        <v>20</v>
      </c>
      <c r="AR231" s="2"/>
      <c r="AS231" s="2">
        <v>0.05</v>
      </c>
      <c r="AT231" s="2">
        <v>0.5</v>
      </c>
      <c r="AU231" s="2"/>
      <c r="AV231" s="2">
        <v>0.3</v>
      </c>
      <c r="AW231" s="2"/>
      <c r="AX231" s="2">
        <v>0.5</v>
      </c>
      <c r="AY231" s="2"/>
      <c r="AZ231" s="2">
        <v>0.6</v>
      </c>
      <c r="BA231" s="2">
        <v>1</v>
      </c>
      <c r="BB231" s="2"/>
      <c r="BC231" s="2">
        <v>20</v>
      </c>
      <c r="BD231" s="2"/>
      <c r="BE231" s="2"/>
      <c r="BF231" s="2"/>
      <c r="BG231" s="2">
        <v>5</v>
      </c>
      <c r="BH231" s="2">
        <v>0.7</v>
      </c>
      <c r="BI231" s="2"/>
      <c r="BJ231" s="2">
        <v>0.3</v>
      </c>
      <c r="BK231" s="2"/>
      <c r="BL231" s="2"/>
      <c r="BM231" s="2"/>
      <c r="BN231" s="2">
        <v>15</v>
      </c>
      <c r="BO231" s="2"/>
      <c r="BP231" s="2"/>
      <c r="BQ231" s="2"/>
      <c r="BR231" s="2"/>
      <c r="BS231" s="2"/>
      <c r="BT231" s="2">
        <v>20</v>
      </c>
      <c r="BU231" s="2"/>
      <c r="BV231" s="2"/>
      <c r="BW231" s="2">
        <v>0.01</v>
      </c>
      <c r="BX231" s="2">
        <v>1E-3</v>
      </c>
      <c r="BY231" s="2">
        <v>20</v>
      </c>
      <c r="BZ231" s="2">
        <v>0.1</v>
      </c>
      <c r="CA231" s="9" t="s">
        <v>159</v>
      </c>
      <c r="CB231" s="9" t="s">
        <v>323</v>
      </c>
    </row>
    <row r="232" spans="1:80" ht="12.75" customHeight="1" x14ac:dyDescent="0.2">
      <c r="A232" s="2" t="s">
        <v>856</v>
      </c>
      <c r="B232" s="3" t="s">
        <v>857</v>
      </c>
      <c r="C232" s="3" t="s">
        <v>858</v>
      </c>
      <c r="D232" s="16">
        <v>39713</v>
      </c>
      <c r="E232" s="14" t="s">
        <v>82</v>
      </c>
      <c r="F232" s="2">
        <v>5</v>
      </c>
      <c r="G232" s="2">
        <v>4</v>
      </c>
      <c r="H232" s="2">
        <v>600</v>
      </c>
      <c r="I232" s="2">
        <v>400</v>
      </c>
      <c r="J232" s="9" t="s">
        <v>82</v>
      </c>
      <c r="K232" s="2">
        <v>100</v>
      </c>
      <c r="N232" s="9"/>
      <c r="V232" s="9"/>
      <c r="W232" s="9"/>
      <c r="X232" s="9"/>
      <c r="Y232" s="9"/>
      <c r="Z232" s="9"/>
      <c r="AA232" s="9"/>
      <c r="AB232" s="9"/>
      <c r="AC232" s="9"/>
      <c r="AD232" s="9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9" t="s">
        <v>159</v>
      </c>
      <c r="CB232" s="9" t="s">
        <v>235</v>
      </c>
    </row>
    <row r="233" spans="1:80" ht="25.5" customHeight="1" x14ac:dyDescent="0.2">
      <c r="A233" s="2" t="s">
        <v>859</v>
      </c>
      <c r="B233" s="3" t="s">
        <v>860</v>
      </c>
      <c r="C233" s="3" t="s">
        <v>861</v>
      </c>
      <c r="D233" s="16">
        <v>40360</v>
      </c>
      <c r="E233" s="14">
        <v>41426</v>
      </c>
      <c r="F233" s="2">
        <v>8</v>
      </c>
      <c r="G233" s="2">
        <v>780</v>
      </c>
      <c r="H233" s="2">
        <v>1000</v>
      </c>
      <c r="I233" s="2">
        <v>500</v>
      </c>
      <c r="J233" s="9" t="s">
        <v>82</v>
      </c>
      <c r="K233" s="2">
        <v>100</v>
      </c>
      <c r="N233" s="9"/>
      <c r="V233" s="9"/>
      <c r="W233" s="9"/>
      <c r="X233" s="9"/>
      <c r="Y233" s="9"/>
      <c r="Z233" s="9"/>
      <c r="AA233" s="9"/>
      <c r="AB233" s="9"/>
      <c r="AC233" s="9"/>
      <c r="AD233" s="9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>
        <v>100</v>
      </c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9" t="s">
        <v>159</v>
      </c>
      <c r="CB233" s="9" t="s">
        <v>110</v>
      </c>
    </row>
    <row r="234" spans="1:80" ht="127.5" customHeight="1" x14ac:dyDescent="0.2">
      <c r="A234" s="2" t="s">
        <v>862</v>
      </c>
      <c r="B234" s="3" t="s">
        <v>863</v>
      </c>
      <c r="C234" s="3" t="s">
        <v>864</v>
      </c>
      <c r="D234" s="16">
        <v>42009</v>
      </c>
      <c r="E234" s="14" t="s">
        <v>82</v>
      </c>
      <c r="F234" s="2">
        <v>2</v>
      </c>
      <c r="G234" s="2">
        <v>4.16</v>
      </c>
      <c r="H234" s="2">
        <v>1000</v>
      </c>
      <c r="I234" s="2">
        <v>500</v>
      </c>
      <c r="J234" s="2">
        <v>100</v>
      </c>
      <c r="K234" s="2">
        <v>100</v>
      </c>
      <c r="N234" s="9"/>
      <c r="V234" s="9"/>
      <c r="W234" s="9"/>
      <c r="X234" s="9"/>
      <c r="Y234" s="9"/>
      <c r="Z234" s="9"/>
      <c r="AA234" s="9"/>
      <c r="AB234" s="9"/>
      <c r="AC234" s="9"/>
      <c r="AD234" s="9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>
        <v>100</v>
      </c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9" t="s">
        <v>270</v>
      </c>
      <c r="CB234" s="9" t="s">
        <v>110</v>
      </c>
    </row>
    <row r="235" spans="1:80" ht="15" customHeight="1" x14ac:dyDescent="0.2">
      <c r="A235" s="2" t="s">
        <v>865</v>
      </c>
      <c r="B235" s="3" t="s">
        <v>866</v>
      </c>
      <c r="C235" s="3" t="s">
        <v>867</v>
      </c>
      <c r="D235" s="16">
        <v>43952</v>
      </c>
      <c r="E235" s="14" t="s">
        <v>82</v>
      </c>
      <c r="F235" s="2">
        <v>15</v>
      </c>
      <c r="G235" s="32">
        <f>SUM(1.666*60)</f>
        <v>99.96</v>
      </c>
      <c r="H235" s="2">
        <v>1000</v>
      </c>
      <c r="I235" s="2">
        <v>500</v>
      </c>
      <c r="N235" s="9"/>
      <c r="V235" s="9"/>
      <c r="W235" s="9"/>
      <c r="X235" s="9"/>
      <c r="Y235" s="9"/>
      <c r="Z235" s="9"/>
      <c r="AA235" s="9"/>
      <c r="AB235" s="9"/>
      <c r="AC235" s="9"/>
      <c r="AD235" s="9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>
        <v>7000</v>
      </c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9" t="s">
        <v>105</v>
      </c>
      <c r="CB235" s="9" t="s">
        <v>110</v>
      </c>
    </row>
    <row r="236" spans="1:80" ht="12.75" customHeight="1" x14ac:dyDescent="0.2">
      <c r="A236" s="2" t="s">
        <v>868</v>
      </c>
      <c r="B236" s="3" t="s">
        <v>869</v>
      </c>
      <c r="C236" s="53" t="s">
        <v>870</v>
      </c>
      <c r="D236" s="16">
        <v>41911</v>
      </c>
      <c r="E236" s="14">
        <v>43444</v>
      </c>
      <c r="F236" s="2">
        <v>10</v>
      </c>
      <c r="G236" s="2">
        <v>60</v>
      </c>
      <c r="H236" s="2">
        <v>1000</v>
      </c>
      <c r="I236" s="2">
        <v>500</v>
      </c>
      <c r="J236" s="2">
        <v>100</v>
      </c>
      <c r="K236" s="2" t="s">
        <v>82</v>
      </c>
      <c r="N236" s="9"/>
      <c r="V236" s="9"/>
      <c r="W236" s="9"/>
      <c r="X236" s="9"/>
      <c r="Y236" s="9"/>
      <c r="Z236" s="9"/>
      <c r="AA236" s="9"/>
      <c r="AB236" s="9"/>
      <c r="AC236" s="9"/>
      <c r="AD236" s="9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9" t="s">
        <v>159</v>
      </c>
      <c r="CB236" s="9" t="s">
        <v>110</v>
      </c>
    </row>
    <row r="237" spans="1:80" ht="12.75" customHeight="1" x14ac:dyDescent="0.2">
      <c r="A237" s="2" t="s">
        <v>871</v>
      </c>
      <c r="B237" s="3" t="s">
        <v>872</v>
      </c>
      <c r="C237" s="3" t="s">
        <v>873</v>
      </c>
      <c r="D237" s="16">
        <v>43738</v>
      </c>
      <c r="E237" s="14" t="s">
        <v>82</v>
      </c>
      <c r="F237" s="2">
        <v>3</v>
      </c>
      <c r="G237" s="2">
        <v>6</v>
      </c>
      <c r="H237" s="2">
        <v>1000</v>
      </c>
      <c r="I237" s="2">
        <v>500</v>
      </c>
      <c r="J237" s="2">
        <v>100</v>
      </c>
      <c r="N237" s="9"/>
      <c r="V237" s="9"/>
      <c r="W237" s="9"/>
      <c r="X237" s="9"/>
      <c r="Y237" s="9"/>
      <c r="Z237" s="9"/>
      <c r="AA237" s="9"/>
      <c r="AB237" s="9"/>
      <c r="AC237" s="9"/>
      <c r="AD237" s="9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9" t="s">
        <v>109</v>
      </c>
      <c r="CB237" s="2" t="s">
        <v>110</v>
      </c>
    </row>
    <row r="238" spans="1:80" ht="25.5" customHeight="1" x14ac:dyDescent="0.2">
      <c r="A238" s="2" t="s">
        <v>874</v>
      </c>
      <c r="B238" s="3" t="s">
        <v>875</v>
      </c>
      <c r="C238" s="3" t="s">
        <v>876</v>
      </c>
      <c r="D238" s="16">
        <v>38231</v>
      </c>
      <c r="E238" s="14">
        <v>43952</v>
      </c>
      <c r="F238" s="2">
        <v>1300</v>
      </c>
      <c r="G238" s="2">
        <v>900</v>
      </c>
      <c r="H238" s="2">
        <v>400</v>
      </c>
      <c r="I238" s="2">
        <v>200</v>
      </c>
      <c r="N238" s="9"/>
      <c r="V238" s="9"/>
      <c r="W238" s="9"/>
      <c r="X238" s="9"/>
      <c r="Y238" s="9"/>
      <c r="Z238" s="9"/>
      <c r="AA238" s="9"/>
      <c r="AB238" s="9"/>
      <c r="AC238" s="9"/>
      <c r="AD238" s="9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9" t="s">
        <v>88</v>
      </c>
      <c r="CB238" s="2" t="s">
        <v>100</v>
      </c>
    </row>
    <row r="239" spans="1:80" ht="12.75" customHeight="1" x14ac:dyDescent="0.2">
      <c r="A239" s="2" t="s">
        <v>877</v>
      </c>
      <c r="B239" s="3" t="s">
        <v>878</v>
      </c>
      <c r="C239" s="3" t="s">
        <v>879</v>
      </c>
      <c r="D239" s="16">
        <v>40269</v>
      </c>
      <c r="E239" s="14" t="s">
        <v>82</v>
      </c>
      <c r="F239" s="2">
        <v>750</v>
      </c>
      <c r="G239" s="2">
        <v>1333</v>
      </c>
      <c r="H239" s="2">
        <v>7200</v>
      </c>
      <c r="I239" s="2">
        <v>700</v>
      </c>
      <c r="K239" s="2">
        <v>100</v>
      </c>
      <c r="N239" s="9"/>
      <c r="V239" s="9"/>
      <c r="W239" s="9"/>
      <c r="X239" s="9"/>
      <c r="Y239" s="9"/>
      <c r="Z239" s="9"/>
      <c r="AA239" s="9"/>
      <c r="AB239" s="9"/>
      <c r="AC239" s="9"/>
      <c r="AD239" s="9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9" t="s">
        <v>93</v>
      </c>
      <c r="CB239" s="2" t="s">
        <v>100</v>
      </c>
    </row>
    <row r="240" spans="1:80" ht="12.75" customHeight="1" x14ac:dyDescent="0.2">
      <c r="A240" s="2" t="s">
        <v>880</v>
      </c>
      <c r="B240" s="3" t="s">
        <v>881</v>
      </c>
      <c r="C240" s="3" t="s">
        <v>882</v>
      </c>
      <c r="D240" s="16">
        <v>33732</v>
      </c>
      <c r="E240" s="14">
        <v>42107</v>
      </c>
      <c r="F240" s="2">
        <v>24</v>
      </c>
      <c r="G240" s="2">
        <v>12</v>
      </c>
      <c r="H240" s="2">
        <v>5000</v>
      </c>
      <c r="I240" s="2">
        <v>1000</v>
      </c>
      <c r="J240" s="9" t="s">
        <v>82</v>
      </c>
      <c r="K240" s="2">
        <v>100</v>
      </c>
      <c r="N240" s="9"/>
      <c r="V240" s="9"/>
      <c r="W240" s="9"/>
      <c r="X240" s="9"/>
      <c r="Y240" s="9"/>
      <c r="Z240" s="9"/>
      <c r="AA240" s="9"/>
      <c r="AB240" s="9"/>
      <c r="AC240" s="9"/>
      <c r="AD240" s="9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9" t="s">
        <v>159</v>
      </c>
      <c r="CB240" s="9" t="s">
        <v>469</v>
      </c>
    </row>
    <row r="241" spans="1:80" ht="12.75" customHeight="1" x14ac:dyDescent="0.2">
      <c r="A241" s="2" t="s">
        <v>883</v>
      </c>
      <c r="B241" s="3" t="s">
        <v>884</v>
      </c>
      <c r="C241" s="3" t="s">
        <v>885</v>
      </c>
      <c r="D241" s="16">
        <v>32021</v>
      </c>
      <c r="E241" s="14">
        <v>41075</v>
      </c>
      <c r="F241" s="2">
        <v>10</v>
      </c>
      <c r="G241" s="2">
        <v>20</v>
      </c>
      <c r="H241" s="2">
        <v>1000</v>
      </c>
      <c r="I241" s="2">
        <v>500</v>
      </c>
      <c r="J241" s="2">
        <v>100</v>
      </c>
      <c r="K241" s="2" t="s">
        <v>82</v>
      </c>
      <c r="N241" s="9"/>
      <c r="V241" s="9"/>
      <c r="W241" s="9"/>
      <c r="X241" s="9"/>
      <c r="Y241" s="9"/>
      <c r="Z241" s="9"/>
      <c r="AA241" s="9"/>
      <c r="AB241" s="9"/>
      <c r="AC241" s="9"/>
      <c r="AD241" s="9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>
        <v>100</v>
      </c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9" t="s">
        <v>886</v>
      </c>
      <c r="CB241" s="9" t="s">
        <v>110</v>
      </c>
    </row>
    <row r="242" spans="1:80" ht="12.75" customHeight="1" x14ac:dyDescent="0.2">
      <c r="A242" s="2" t="s">
        <v>887</v>
      </c>
      <c r="B242" s="3" t="s">
        <v>888</v>
      </c>
      <c r="C242" s="3" t="s">
        <v>889</v>
      </c>
      <c r="D242" s="16">
        <v>40360</v>
      </c>
      <c r="E242" s="14" t="s">
        <v>82</v>
      </c>
      <c r="F242" s="2">
        <v>2</v>
      </c>
      <c r="G242" s="2">
        <v>3.3</v>
      </c>
      <c r="H242" s="2">
        <v>5000</v>
      </c>
      <c r="I242" s="2">
        <v>2000</v>
      </c>
      <c r="J242" s="2">
        <v>100</v>
      </c>
      <c r="K242" s="2">
        <v>100</v>
      </c>
      <c r="N242" s="9"/>
      <c r="V242" s="9"/>
      <c r="W242" s="9"/>
      <c r="X242" s="9"/>
      <c r="Y242" s="9"/>
      <c r="Z242" s="9"/>
      <c r="AA242" s="9"/>
      <c r="AB242" s="9"/>
      <c r="AC242" s="9"/>
      <c r="AD242" s="9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9" t="s">
        <v>890</v>
      </c>
      <c r="CB242" s="9" t="s">
        <v>173</v>
      </c>
    </row>
    <row r="243" spans="1:80" ht="12.75" customHeight="1" x14ac:dyDescent="0.2">
      <c r="A243" s="2" t="s">
        <v>891</v>
      </c>
      <c r="B243" s="3" t="s">
        <v>892</v>
      </c>
      <c r="C243" s="27" t="s">
        <v>893</v>
      </c>
      <c r="D243" s="16">
        <v>43862</v>
      </c>
      <c r="E243" s="14" t="s">
        <v>82</v>
      </c>
      <c r="F243" s="2">
        <v>3</v>
      </c>
      <c r="G243" s="2">
        <f>SUM(0.03*60)</f>
        <v>1.7999999999999998</v>
      </c>
      <c r="H243" s="2">
        <v>1000</v>
      </c>
      <c r="I243" s="2">
        <v>400</v>
      </c>
      <c r="N243" s="9"/>
      <c r="V243" s="9"/>
      <c r="W243" s="9"/>
      <c r="X243" s="9"/>
      <c r="Y243" s="9"/>
      <c r="Z243" s="9"/>
      <c r="AA243" s="9"/>
      <c r="AB243" s="9"/>
      <c r="AC243" s="9"/>
      <c r="AD243" s="9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9" t="s">
        <v>691</v>
      </c>
      <c r="CB243" s="9" t="s">
        <v>89</v>
      </c>
    </row>
    <row r="244" spans="1:80" ht="12.75" customHeight="1" x14ac:dyDescent="0.2">
      <c r="A244" s="2" t="s">
        <v>894</v>
      </c>
      <c r="B244" s="3" t="s">
        <v>895</v>
      </c>
      <c r="C244" s="3" t="s">
        <v>896</v>
      </c>
      <c r="D244" s="16">
        <v>32234</v>
      </c>
      <c r="E244" s="14">
        <v>41122</v>
      </c>
      <c r="F244" s="2">
        <v>25</v>
      </c>
      <c r="G244" s="2">
        <v>175</v>
      </c>
      <c r="H244" s="2">
        <v>600</v>
      </c>
      <c r="I244" s="2">
        <v>400</v>
      </c>
      <c r="J244" s="2">
        <v>100</v>
      </c>
      <c r="K244" s="2">
        <v>100</v>
      </c>
      <c r="N244" s="9"/>
      <c r="V244" s="9"/>
      <c r="W244" s="9"/>
      <c r="X244" s="9"/>
      <c r="Y244" s="9"/>
      <c r="Z244" s="9"/>
      <c r="AA244" s="9"/>
      <c r="AB244" s="9"/>
      <c r="AC244" s="9"/>
      <c r="AD244" s="9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9" t="s">
        <v>114</v>
      </c>
      <c r="CB244" s="9" t="s">
        <v>100</v>
      </c>
    </row>
    <row r="245" spans="1:80" ht="12.75" customHeight="1" x14ac:dyDescent="0.2">
      <c r="A245" s="2" t="s">
        <v>897</v>
      </c>
      <c r="B245" s="3" t="s">
        <v>898</v>
      </c>
      <c r="C245" s="3" t="s">
        <v>899</v>
      </c>
      <c r="D245" s="16">
        <v>42121</v>
      </c>
      <c r="E245" s="14" t="s">
        <v>82</v>
      </c>
      <c r="F245" s="2">
        <v>4</v>
      </c>
      <c r="G245" s="2">
        <v>30</v>
      </c>
      <c r="H245" s="2">
        <v>4500</v>
      </c>
      <c r="I245" s="2">
        <v>1500</v>
      </c>
      <c r="J245" s="2">
        <v>100</v>
      </c>
      <c r="K245" s="2">
        <v>100</v>
      </c>
      <c r="N245" s="9"/>
      <c r="V245" s="9"/>
      <c r="W245" s="9"/>
      <c r="X245" s="9"/>
      <c r="Y245" s="9"/>
      <c r="Z245" s="9"/>
      <c r="AA245" s="9"/>
      <c r="AB245" s="9"/>
      <c r="AC245" s="9"/>
      <c r="AD245" s="9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9" t="s">
        <v>159</v>
      </c>
      <c r="CB245" s="9" t="s">
        <v>173</v>
      </c>
    </row>
    <row r="246" spans="1:80" ht="12.75" customHeight="1" x14ac:dyDescent="0.2">
      <c r="A246" s="2" t="s">
        <v>2885</v>
      </c>
      <c r="B246" s="3" t="s">
        <v>907</v>
      </c>
      <c r="C246" s="3" t="s">
        <v>908</v>
      </c>
      <c r="D246" s="16">
        <v>46177</v>
      </c>
      <c r="E246" s="14" t="s">
        <v>82</v>
      </c>
      <c r="F246" s="2">
        <v>6</v>
      </c>
      <c r="G246" s="2">
        <v>0.15</v>
      </c>
      <c r="H246" s="2">
        <v>1000</v>
      </c>
      <c r="I246" s="2">
        <v>500</v>
      </c>
      <c r="N246" s="9"/>
      <c r="V246" s="9"/>
      <c r="W246" s="9"/>
      <c r="X246" s="9"/>
      <c r="Y246" s="9"/>
      <c r="Z246" s="9"/>
      <c r="AA246" s="9"/>
      <c r="AB246" s="9"/>
      <c r="AC246" s="9"/>
      <c r="AD246" s="9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9" t="s">
        <v>909</v>
      </c>
      <c r="CB246" s="9" t="s">
        <v>110</v>
      </c>
    </row>
    <row r="247" spans="1:80" ht="12.75" customHeight="1" x14ac:dyDescent="0.2">
      <c r="A247" s="2" t="s">
        <v>900</v>
      </c>
      <c r="B247" s="3" t="s">
        <v>901</v>
      </c>
      <c r="C247" s="3" t="s">
        <v>902</v>
      </c>
      <c r="D247" s="16">
        <v>36861</v>
      </c>
      <c r="E247" s="14" t="s">
        <v>82</v>
      </c>
      <c r="F247" s="2">
        <v>5</v>
      </c>
      <c r="G247" s="2">
        <v>5</v>
      </c>
      <c r="H247" s="2">
        <v>1000</v>
      </c>
      <c r="I247" s="2">
        <v>500</v>
      </c>
      <c r="J247" s="9" t="s">
        <v>82</v>
      </c>
      <c r="K247" s="9" t="s">
        <v>82</v>
      </c>
      <c r="L247" s="9"/>
      <c r="M247" s="9"/>
      <c r="N247" s="9"/>
      <c r="V247" s="9"/>
      <c r="W247" s="9"/>
      <c r="X247" s="9"/>
      <c r="Y247" s="9"/>
      <c r="Z247" s="9"/>
      <c r="AA247" s="9"/>
      <c r="AB247" s="9"/>
      <c r="AC247" s="9"/>
      <c r="AD247" s="9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9" t="s">
        <v>903</v>
      </c>
      <c r="CB247" s="9" t="s">
        <v>372</v>
      </c>
    </row>
    <row r="248" spans="1:80" ht="12.75" customHeight="1" x14ac:dyDescent="0.2">
      <c r="A248" s="2" t="s">
        <v>904</v>
      </c>
      <c r="B248" s="3" t="s">
        <v>905</v>
      </c>
      <c r="C248" s="3" t="s">
        <v>906</v>
      </c>
      <c r="D248" s="16">
        <v>42692</v>
      </c>
      <c r="E248" s="14" t="s">
        <v>82</v>
      </c>
      <c r="F248" s="2">
        <v>1</v>
      </c>
      <c r="G248" s="2">
        <v>0.25</v>
      </c>
      <c r="H248" s="2">
        <v>1000</v>
      </c>
      <c r="I248" s="2">
        <v>500</v>
      </c>
      <c r="J248" s="2">
        <v>100</v>
      </c>
      <c r="K248" s="2">
        <v>100</v>
      </c>
      <c r="N248" s="9"/>
      <c r="V248" s="9"/>
      <c r="W248" s="9"/>
      <c r="X248" s="9"/>
      <c r="Y248" s="9"/>
      <c r="Z248" s="9"/>
      <c r="AA248" s="9"/>
      <c r="AB248" s="9"/>
      <c r="AC248" s="9"/>
      <c r="AD248" s="9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9" t="s">
        <v>130</v>
      </c>
      <c r="CB248" s="9" t="s">
        <v>110</v>
      </c>
    </row>
    <row r="249" spans="1:80" ht="12.75" customHeight="1" x14ac:dyDescent="0.2">
      <c r="A249" s="2" t="s">
        <v>2883</v>
      </c>
      <c r="B249" s="3" t="s">
        <v>2881</v>
      </c>
      <c r="C249" s="3" t="s">
        <v>2882</v>
      </c>
      <c r="D249" s="16">
        <v>40893</v>
      </c>
      <c r="E249" s="16">
        <v>46122</v>
      </c>
      <c r="F249" s="2">
        <v>5</v>
      </c>
      <c r="G249" s="2">
        <v>8.4</v>
      </c>
      <c r="H249" s="2">
        <v>1000</v>
      </c>
      <c r="I249" s="2">
        <v>500</v>
      </c>
      <c r="K249" s="2">
        <v>100</v>
      </c>
      <c r="N249" s="9"/>
      <c r="V249" s="9"/>
      <c r="W249" s="9"/>
      <c r="X249" s="9"/>
      <c r="Y249" s="9"/>
      <c r="Z249" s="9"/>
      <c r="AA249" s="9"/>
      <c r="AB249" s="9"/>
      <c r="AC249" s="9"/>
      <c r="AD249" s="9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9" t="s">
        <v>458</v>
      </c>
      <c r="CB249" s="9" t="s">
        <v>110</v>
      </c>
    </row>
    <row r="250" spans="1:80" ht="12.75" customHeight="1" x14ac:dyDescent="0.2">
      <c r="A250" s="29" t="s">
        <v>910</v>
      </c>
      <c r="B250" s="3" t="s">
        <v>911</v>
      </c>
      <c r="C250" s="1" t="s">
        <v>912</v>
      </c>
      <c r="D250" s="16">
        <v>44239</v>
      </c>
      <c r="E250" s="14" t="s">
        <v>82</v>
      </c>
      <c r="F250" s="2">
        <v>2</v>
      </c>
      <c r="G250" s="2">
        <v>0.6</v>
      </c>
      <c r="H250" s="2">
        <v>1000</v>
      </c>
      <c r="I250" s="2">
        <v>400</v>
      </c>
      <c r="N250" s="9"/>
      <c r="V250" s="9"/>
      <c r="W250" s="9"/>
      <c r="X250" s="9"/>
      <c r="Y250" s="9"/>
      <c r="Z250" s="9"/>
      <c r="AA250" s="9"/>
      <c r="AB250" s="9"/>
      <c r="AC250" s="9"/>
      <c r="AD250" s="9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9" t="s">
        <v>253</v>
      </c>
      <c r="CB250" s="9" t="s">
        <v>89</v>
      </c>
    </row>
    <row r="251" spans="1:80" ht="12.75" customHeight="1" x14ac:dyDescent="0.2">
      <c r="A251" s="2" t="s">
        <v>913</v>
      </c>
      <c r="B251" s="3" t="s">
        <v>914</v>
      </c>
      <c r="C251" s="3" t="s">
        <v>915</v>
      </c>
      <c r="D251" s="16">
        <v>44127</v>
      </c>
      <c r="E251" s="14" t="s">
        <v>82</v>
      </c>
      <c r="F251" s="2">
        <v>40</v>
      </c>
      <c r="G251" s="2">
        <v>90</v>
      </c>
      <c r="H251" s="2">
        <v>100</v>
      </c>
      <c r="I251" s="2">
        <v>150</v>
      </c>
      <c r="K251" s="2">
        <v>100</v>
      </c>
      <c r="N251" s="9"/>
      <c r="V251" s="9"/>
      <c r="W251" s="9"/>
      <c r="X251" s="9"/>
      <c r="Y251" s="9"/>
      <c r="Z251" s="9"/>
      <c r="AA251" s="9"/>
      <c r="AB251" s="9"/>
      <c r="AC251" s="9"/>
      <c r="AD251" s="9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9" t="s">
        <v>349</v>
      </c>
      <c r="CB251" s="9" t="s">
        <v>313</v>
      </c>
    </row>
    <row r="252" spans="1:80" ht="12.75" customHeight="1" x14ac:dyDescent="0.2">
      <c r="A252" s="2" t="s">
        <v>916</v>
      </c>
      <c r="B252" s="3" t="s">
        <v>917</v>
      </c>
      <c r="C252" s="3" t="s">
        <v>918</v>
      </c>
      <c r="D252" s="16">
        <v>40826</v>
      </c>
      <c r="E252" s="14" t="s">
        <v>82</v>
      </c>
      <c r="F252" s="2">
        <v>2</v>
      </c>
      <c r="G252" s="2">
        <v>45</v>
      </c>
      <c r="H252" s="2">
        <v>600</v>
      </c>
      <c r="I252" s="2">
        <v>400</v>
      </c>
      <c r="N252" s="9"/>
      <c r="V252" s="9"/>
      <c r="W252" s="9"/>
      <c r="X252" s="9"/>
      <c r="Y252" s="9"/>
      <c r="Z252" s="9"/>
      <c r="AA252" s="9"/>
      <c r="AB252" s="9"/>
      <c r="AC252" s="9"/>
      <c r="AD252" s="9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9" t="s">
        <v>919</v>
      </c>
      <c r="CB252" s="2" t="s">
        <v>235</v>
      </c>
    </row>
    <row r="253" spans="1:80" ht="12.75" customHeight="1" x14ac:dyDescent="0.2">
      <c r="A253" s="2" t="s">
        <v>920</v>
      </c>
      <c r="B253" s="3" t="s">
        <v>921</v>
      </c>
      <c r="C253" s="3" t="s">
        <v>922</v>
      </c>
      <c r="D253" s="16">
        <v>40878</v>
      </c>
      <c r="E253" s="14" t="s">
        <v>82</v>
      </c>
      <c r="F253" s="2">
        <v>2</v>
      </c>
      <c r="G253" s="2">
        <v>8</v>
      </c>
      <c r="H253" s="2">
        <v>1000</v>
      </c>
      <c r="I253" s="2">
        <v>500</v>
      </c>
      <c r="N253" s="9"/>
      <c r="V253" s="9"/>
      <c r="W253" s="9"/>
      <c r="X253" s="9"/>
      <c r="Y253" s="9"/>
      <c r="Z253" s="9"/>
      <c r="AA253" s="9"/>
      <c r="AB253" s="9"/>
      <c r="AC253" s="9"/>
      <c r="AD253" s="9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>
        <v>100</v>
      </c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9" t="s">
        <v>923</v>
      </c>
      <c r="CB253" s="2" t="s">
        <v>110</v>
      </c>
    </row>
    <row r="254" spans="1:80" ht="12.75" customHeight="1" x14ac:dyDescent="0.2">
      <c r="A254" s="2" t="s">
        <v>924</v>
      </c>
      <c r="B254" s="3" t="s">
        <v>925</v>
      </c>
      <c r="C254" s="3" t="s">
        <v>926</v>
      </c>
      <c r="D254" s="16">
        <v>39965</v>
      </c>
      <c r="E254" s="14">
        <v>42820</v>
      </c>
      <c r="F254" s="2">
        <v>46</v>
      </c>
      <c r="G254" s="2">
        <v>9000</v>
      </c>
      <c r="H254" s="2">
        <v>300</v>
      </c>
      <c r="I254" s="2">
        <v>200</v>
      </c>
      <c r="N254" s="9"/>
      <c r="V254" s="9"/>
      <c r="W254" s="9"/>
      <c r="X254" s="9"/>
      <c r="Y254" s="9"/>
      <c r="Z254" s="9"/>
      <c r="AA254" s="9"/>
      <c r="AB254" s="9"/>
      <c r="AC254" s="9"/>
      <c r="AD254" s="9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>
        <v>2</v>
      </c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9" t="s">
        <v>923</v>
      </c>
      <c r="CB254" s="2" t="s">
        <v>216</v>
      </c>
    </row>
    <row r="255" spans="1:80" ht="12.75" customHeight="1" x14ac:dyDescent="0.2">
      <c r="A255" s="2" t="s">
        <v>927</v>
      </c>
      <c r="B255" s="3" t="s">
        <v>928</v>
      </c>
      <c r="C255" s="26" t="s">
        <v>929</v>
      </c>
      <c r="D255" s="16">
        <v>44239</v>
      </c>
      <c r="E255" s="14" t="s">
        <v>82</v>
      </c>
      <c r="F255" s="2">
        <v>6</v>
      </c>
      <c r="G255" s="2">
        <f>SUM(0.06*60)</f>
        <v>3.5999999999999996</v>
      </c>
      <c r="H255" s="2">
        <v>1000</v>
      </c>
      <c r="I255" s="2">
        <v>400</v>
      </c>
      <c r="K255" s="2">
        <v>100</v>
      </c>
      <c r="N255" s="9"/>
      <c r="V255" s="9"/>
      <c r="W255" s="9"/>
      <c r="X255" s="9"/>
      <c r="Y255" s="9"/>
      <c r="Z255" s="9"/>
      <c r="AA255" s="9"/>
      <c r="AB255" s="9"/>
      <c r="AC255" s="9"/>
      <c r="AD255" s="9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9" t="s">
        <v>159</v>
      </c>
      <c r="CB255" s="2" t="s">
        <v>89</v>
      </c>
    </row>
    <row r="256" spans="1:80" ht="12.75" customHeight="1" x14ac:dyDescent="0.2">
      <c r="A256" s="2" t="s">
        <v>930</v>
      </c>
      <c r="B256" s="3" t="s">
        <v>931</v>
      </c>
      <c r="C256" s="1" t="s">
        <v>932</v>
      </c>
      <c r="D256" s="30">
        <v>43255</v>
      </c>
      <c r="E256" s="33" t="s">
        <v>82</v>
      </c>
      <c r="F256" s="2">
        <v>5</v>
      </c>
      <c r="G256" s="2">
        <v>18</v>
      </c>
      <c r="H256" s="2">
        <v>2000</v>
      </c>
      <c r="I256" s="2">
        <v>1000</v>
      </c>
      <c r="J256" s="2">
        <v>100</v>
      </c>
      <c r="K256" s="2">
        <v>100</v>
      </c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9" t="s">
        <v>933</v>
      </c>
      <c r="CB256" s="2" t="s">
        <v>100</v>
      </c>
    </row>
    <row r="257" spans="1:80" ht="12.75" customHeight="1" x14ac:dyDescent="0.2">
      <c r="A257" s="2" t="s">
        <v>934</v>
      </c>
      <c r="B257" s="3" t="s">
        <v>935</v>
      </c>
      <c r="C257" s="3" t="s">
        <v>936</v>
      </c>
      <c r="D257" s="16">
        <v>42887</v>
      </c>
      <c r="E257" s="14" t="s">
        <v>82</v>
      </c>
      <c r="F257" s="2">
        <v>35</v>
      </c>
      <c r="G257" s="2">
        <v>66</v>
      </c>
      <c r="H257" s="2">
        <v>4000</v>
      </c>
      <c r="I257" s="2">
        <v>2500</v>
      </c>
      <c r="J257" s="2">
        <v>100</v>
      </c>
      <c r="K257" s="2">
        <v>100</v>
      </c>
      <c r="N257" s="9"/>
      <c r="V257" s="9"/>
      <c r="W257" s="9"/>
      <c r="X257" s="9"/>
      <c r="Y257" s="9"/>
      <c r="Z257" s="9"/>
      <c r="AA257" s="9"/>
      <c r="AB257" s="9"/>
      <c r="AC257" s="9"/>
      <c r="AD257" s="9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9" t="s">
        <v>349</v>
      </c>
      <c r="CB257" s="2" t="s">
        <v>937</v>
      </c>
    </row>
    <row r="258" spans="1:80" ht="12.75" customHeight="1" x14ac:dyDescent="0.2">
      <c r="A258" s="2" t="s">
        <v>938</v>
      </c>
      <c r="B258" s="3" t="s">
        <v>939</v>
      </c>
      <c r="C258" s="3" t="s">
        <v>940</v>
      </c>
      <c r="D258" s="16">
        <v>33590</v>
      </c>
      <c r="E258" s="14">
        <v>39995</v>
      </c>
      <c r="F258" s="2">
        <v>6</v>
      </c>
      <c r="G258" s="2">
        <v>22</v>
      </c>
      <c r="H258" s="2">
        <v>1000</v>
      </c>
      <c r="I258" s="2">
        <v>500</v>
      </c>
      <c r="N258" s="9"/>
      <c r="V258" s="9"/>
      <c r="W258" s="9"/>
      <c r="X258" s="9"/>
      <c r="Y258" s="9"/>
      <c r="Z258" s="9"/>
      <c r="AA258" s="9"/>
      <c r="AB258" s="9"/>
      <c r="AC258" s="9"/>
      <c r="AD258" s="9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>
        <v>100</v>
      </c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9" t="s">
        <v>941</v>
      </c>
      <c r="CB258" s="9" t="s">
        <v>110</v>
      </c>
    </row>
    <row r="259" spans="1:80" ht="12.75" customHeight="1" x14ac:dyDescent="0.2">
      <c r="A259" s="2" t="s">
        <v>942</v>
      </c>
      <c r="B259" s="3" t="s">
        <v>943</v>
      </c>
      <c r="C259" s="3" t="s">
        <v>944</v>
      </c>
      <c r="D259" s="16">
        <v>45323</v>
      </c>
      <c r="E259" s="14" t="s">
        <v>82</v>
      </c>
      <c r="F259" s="2">
        <v>0.5</v>
      </c>
      <c r="G259" s="2">
        <f>SUM(0.23*60)</f>
        <v>13.8</v>
      </c>
      <c r="H259" s="2">
        <v>1000</v>
      </c>
      <c r="I259" s="2">
        <v>500</v>
      </c>
      <c r="J259" s="2" t="s">
        <v>135</v>
      </c>
      <c r="N259" s="9"/>
      <c r="V259" s="9"/>
      <c r="W259" s="9"/>
      <c r="X259" s="9"/>
      <c r="Y259" s="9"/>
      <c r="Z259" s="9"/>
      <c r="AA259" s="9"/>
      <c r="AB259" s="9"/>
      <c r="AC259" s="9"/>
      <c r="AD259" s="9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9" t="s">
        <v>83</v>
      </c>
      <c r="CB259" s="9" t="s">
        <v>110</v>
      </c>
    </row>
    <row r="260" spans="1:80" ht="12.75" customHeight="1" x14ac:dyDescent="0.2">
      <c r="A260" s="2" t="s">
        <v>945</v>
      </c>
      <c r="B260" s="3" t="s">
        <v>946</v>
      </c>
      <c r="C260" s="3" t="s">
        <v>947</v>
      </c>
      <c r="D260" s="16">
        <v>40330</v>
      </c>
      <c r="E260" s="14">
        <v>42065</v>
      </c>
      <c r="F260" s="2">
        <v>300</v>
      </c>
      <c r="G260" s="2">
        <v>260</v>
      </c>
      <c r="H260" s="2">
        <v>1200</v>
      </c>
      <c r="I260" s="2">
        <v>700</v>
      </c>
      <c r="K260" s="2">
        <v>100</v>
      </c>
      <c r="N260" s="9"/>
      <c r="O260" s="9">
        <v>200</v>
      </c>
      <c r="P260" s="9">
        <v>50</v>
      </c>
      <c r="Q260" s="9">
        <v>200</v>
      </c>
      <c r="T260" s="9">
        <v>100</v>
      </c>
      <c r="V260" s="9"/>
      <c r="W260" s="9"/>
      <c r="X260" s="9"/>
      <c r="Y260" s="9">
        <v>20</v>
      </c>
      <c r="Z260" s="9">
        <v>1</v>
      </c>
      <c r="AA260" s="9">
        <v>200</v>
      </c>
      <c r="AB260" s="9"/>
      <c r="AC260" s="9"/>
      <c r="AD260" s="9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>
        <v>10</v>
      </c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9" t="s">
        <v>941</v>
      </c>
      <c r="CB260" s="9" t="s">
        <v>323</v>
      </c>
    </row>
    <row r="261" spans="1:80" ht="12.75" customHeight="1" x14ac:dyDescent="0.2">
      <c r="A261" s="2" t="s">
        <v>948</v>
      </c>
      <c r="B261" s="3" t="s">
        <v>949</v>
      </c>
      <c r="C261" s="3" t="s">
        <v>950</v>
      </c>
      <c r="D261" s="16">
        <v>38108</v>
      </c>
      <c r="E261" s="14" t="s">
        <v>82</v>
      </c>
      <c r="F261" s="2">
        <v>100</v>
      </c>
      <c r="G261" s="2" t="s">
        <v>82</v>
      </c>
      <c r="H261" s="2">
        <v>3500</v>
      </c>
      <c r="I261" s="2">
        <v>1500</v>
      </c>
      <c r="N261" s="9"/>
      <c r="P261" s="9">
        <v>500</v>
      </c>
      <c r="Q261" s="9">
        <v>2000</v>
      </c>
      <c r="S261" s="9">
        <v>500</v>
      </c>
      <c r="T261" s="9">
        <v>2000</v>
      </c>
      <c r="U261" s="9">
        <v>1000</v>
      </c>
      <c r="V261" s="9"/>
      <c r="W261" s="9"/>
      <c r="X261" s="9"/>
      <c r="Y261" s="9">
        <v>500</v>
      </c>
      <c r="Z261" s="9">
        <v>500</v>
      </c>
      <c r="AA261" s="9">
        <v>2000</v>
      </c>
      <c r="AB261" s="9">
        <v>1000</v>
      </c>
      <c r="AC261" s="9">
        <v>5000</v>
      </c>
      <c r="AD261" s="9">
        <v>2000</v>
      </c>
      <c r="AE261" s="9"/>
      <c r="AF261" s="9"/>
      <c r="AG261" s="9"/>
      <c r="AH261" s="9"/>
      <c r="AI261" s="9"/>
      <c r="AJ261" s="9">
        <v>80</v>
      </c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>
        <v>1300</v>
      </c>
      <c r="AV261" s="9"/>
      <c r="AW261" s="9"/>
      <c r="AX261" s="9"/>
      <c r="AY261" s="9"/>
      <c r="AZ261" s="9"/>
      <c r="BA261" s="9"/>
      <c r="BB261" s="9">
        <v>1700</v>
      </c>
      <c r="BC261" s="9"/>
      <c r="BD261" s="9">
        <v>17</v>
      </c>
      <c r="BE261" s="9">
        <v>1.2</v>
      </c>
      <c r="BF261" s="9">
        <v>14</v>
      </c>
      <c r="BG261" s="9"/>
      <c r="BH261" s="9"/>
      <c r="BI261" s="9">
        <v>2400</v>
      </c>
      <c r="BJ261" s="9"/>
      <c r="BK261" s="9">
        <v>1700</v>
      </c>
      <c r="BL261" s="9"/>
      <c r="BM261" s="9"/>
      <c r="BN261" s="9"/>
      <c r="BO261" s="9"/>
      <c r="BP261" s="9"/>
      <c r="BQ261" s="9">
        <v>2</v>
      </c>
      <c r="BR261" s="9"/>
      <c r="BS261" s="9">
        <v>100</v>
      </c>
      <c r="BT261" s="9"/>
      <c r="BU261" s="9"/>
      <c r="BV261" s="9">
        <v>1000</v>
      </c>
      <c r="BW261" s="9"/>
      <c r="BX261" s="9"/>
      <c r="BY261" s="9"/>
      <c r="BZ261" s="9"/>
      <c r="CA261" s="9" t="s">
        <v>109</v>
      </c>
      <c r="CB261" s="2" t="s">
        <v>323</v>
      </c>
    </row>
    <row r="262" spans="1:80" ht="12.75" customHeight="1" x14ac:dyDescent="0.2">
      <c r="A262" s="2" t="s">
        <v>951</v>
      </c>
      <c r="B262" s="3" t="s">
        <v>952</v>
      </c>
      <c r="C262" s="15" t="s">
        <v>953</v>
      </c>
      <c r="D262" s="16">
        <v>43024</v>
      </c>
      <c r="E262" s="14" t="s">
        <v>82</v>
      </c>
      <c r="F262" s="2">
        <v>1</v>
      </c>
      <c r="G262" s="2">
        <v>12</v>
      </c>
      <c r="H262" s="2">
        <v>4000</v>
      </c>
      <c r="I262" s="2">
        <v>1500</v>
      </c>
      <c r="J262" s="2">
        <v>100</v>
      </c>
      <c r="K262" s="2">
        <v>100</v>
      </c>
      <c r="N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 t="s">
        <v>890</v>
      </c>
      <c r="CB262" s="2" t="s">
        <v>173</v>
      </c>
    </row>
    <row r="263" spans="1:80" ht="12.75" customHeight="1" x14ac:dyDescent="0.2">
      <c r="A263" s="2" t="s">
        <v>954</v>
      </c>
      <c r="B263" s="3" t="s">
        <v>955</v>
      </c>
      <c r="C263" s="3" t="s">
        <v>956</v>
      </c>
      <c r="D263" s="16">
        <v>39052</v>
      </c>
      <c r="E263" s="14">
        <v>41122</v>
      </c>
      <c r="F263" s="2">
        <v>50</v>
      </c>
      <c r="G263" s="2">
        <v>35</v>
      </c>
      <c r="H263" s="2">
        <v>2000</v>
      </c>
      <c r="I263" s="2">
        <v>400</v>
      </c>
      <c r="J263" s="2" t="s">
        <v>98</v>
      </c>
      <c r="K263" s="2">
        <v>100</v>
      </c>
      <c r="N263" s="9"/>
      <c r="V263" s="9"/>
      <c r="W263" s="9"/>
      <c r="X263" s="9"/>
      <c r="Y263" s="9"/>
      <c r="Z263" s="9"/>
      <c r="AA263" s="9"/>
      <c r="AB263" s="9"/>
      <c r="AC263" s="9"/>
      <c r="AD263" s="9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9" t="s">
        <v>458</v>
      </c>
      <c r="CB263" s="9" t="s">
        <v>100</v>
      </c>
    </row>
    <row r="264" spans="1:80" ht="12.75" customHeight="1" x14ac:dyDescent="0.2">
      <c r="A264" s="2" t="s">
        <v>957</v>
      </c>
      <c r="B264" s="3" t="s">
        <v>958</v>
      </c>
      <c r="C264" s="3" t="s">
        <v>956</v>
      </c>
      <c r="D264" s="16">
        <v>39052</v>
      </c>
      <c r="E264" s="14">
        <v>41122</v>
      </c>
      <c r="F264" s="2">
        <v>600</v>
      </c>
      <c r="G264" s="2">
        <v>834</v>
      </c>
      <c r="H264" s="2">
        <v>175</v>
      </c>
      <c r="I264" s="2">
        <v>200</v>
      </c>
      <c r="J264" s="2" t="s">
        <v>98</v>
      </c>
      <c r="K264" s="2">
        <v>100</v>
      </c>
      <c r="N264" s="9"/>
      <c r="V264" s="9"/>
      <c r="W264" s="9"/>
      <c r="X264" s="9"/>
      <c r="Y264" s="9"/>
      <c r="Z264" s="9"/>
      <c r="AA264" s="9"/>
      <c r="AB264" s="9"/>
      <c r="AC264" s="9"/>
      <c r="AD264" s="9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9" t="s">
        <v>458</v>
      </c>
      <c r="CB264" s="9" t="s">
        <v>100</v>
      </c>
    </row>
    <row r="265" spans="1:80" ht="12.75" customHeight="1" x14ac:dyDescent="0.2">
      <c r="A265" s="2" t="s">
        <v>959</v>
      </c>
      <c r="B265" s="3" t="s">
        <v>960</v>
      </c>
      <c r="C265" s="3" t="s">
        <v>961</v>
      </c>
      <c r="D265" s="16">
        <v>35796</v>
      </c>
      <c r="E265" s="14">
        <v>43668</v>
      </c>
      <c r="F265" s="2">
        <v>100</v>
      </c>
      <c r="G265" s="2">
        <v>3.5</v>
      </c>
      <c r="H265" s="2">
        <v>4500</v>
      </c>
      <c r="I265" s="2">
        <v>2000</v>
      </c>
      <c r="J265" s="2" t="s">
        <v>98</v>
      </c>
      <c r="N265" s="9"/>
      <c r="V265" s="9"/>
      <c r="W265" s="9"/>
      <c r="X265" s="9"/>
      <c r="Y265" s="9"/>
      <c r="Z265" s="9"/>
      <c r="AA265" s="9"/>
      <c r="AB265" s="9"/>
      <c r="AC265" s="9"/>
      <c r="AD265" s="9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9" t="s">
        <v>109</v>
      </c>
      <c r="CB265" s="2" t="s">
        <v>100</v>
      </c>
    </row>
    <row r="266" spans="1:80" ht="12.75" customHeight="1" x14ac:dyDescent="0.2">
      <c r="A266" s="2" t="s">
        <v>962</v>
      </c>
      <c r="B266" s="3" t="s">
        <v>963</v>
      </c>
      <c r="C266" s="3" t="s">
        <v>964</v>
      </c>
      <c r="D266" s="16">
        <v>41334</v>
      </c>
      <c r="E266" s="14">
        <v>45108</v>
      </c>
      <c r="F266" s="2">
        <v>8000</v>
      </c>
      <c r="G266" s="2">
        <v>9420</v>
      </c>
      <c r="H266" s="2">
        <v>150</v>
      </c>
      <c r="I266" s="2">
        <v>100</v>
      </c>
      <c r="N266" s="9"/>
      <c r="V266" s="9"/>
      <c r="W266" s="9"/>
      <c r="X266" s="9"/>
      <c r="Y266" s="9"/>
      <c r="Z266" s="9"/>
      <c r="AA266" s="9"/>
      <c r="AB266" s="9"/>
      <c r="AC266" s="9"/>
      <c r="AD266" s="9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9" t="s">
        <v>109</v>
      </c>
      <c r="CB266" s="9" t="s">
        <v>965</v>
      </c>
    </row>
    <row r="267" spans="1:80" ht="12.75" customHeight="1" x14ac:dyDescent="0.2">
      <c r="A267" s="2" t="s">
        <v>966</v>
      </c>
      <c r="B267" s="3" t="s">
        <v>967</v>
      </c>
      <c r="C267" s="3" t="s">
        <v>964</v>
      </c>
      <c r="D267" s="16">
        <v>41334</v>
      </c>
      <c r="E267" s="14">
        <v>45108</v>
      </c>
      <c r="F267" s="2">
        <v>8000</v>
      </c>
      <c r="G267" s="2">
        <v>10860</v>
      </c>
      <c r="H267" s="2">
        <v>100</v>
      </c>
      <c r="I267" s="2">
        <v>150</v>
      </c>
      <c r="N267" s="9"/>
      <c r="V267" s="9"/>
      <c r="W267" s="9"/>
      <c r="X267" s="9"/>
      <c r="Y267" s="9"/>
      <c r="Z267" s="9"/>
      <c r="AA267" s="9"/>
      <c r="AB267" s="9"/>
      <c r="AC267" s="9"/>
      <c r="AD267" s="9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9" t="s">
        <v>109</v>
      </c>
      <c r="CB267" s="9" t="s">
        <v>965</v>
      </c>
    </row>
    <row r="268" spans="1:80" ht="12.75" customHeight="1" x14ac:dyDescent="0.2">
      <c r="A268" s="2" t="s">
        <v>968</v>
      </c>
      <c r="B268" s="3" t="s">
        <v>969</v>
      </c>
      <c r="C268" s="3" t="s">
        <v>964</v>
      </c>
      <c r="D268" s="16">
        <v>41334</v>
      </c>
      <c r="E268" s="14">
        <v>45108</v>
      </c>
      <c r="F268" s="2">
        <v>25000</v>
      </c>
      <c r="G268" s="2">
        <v>18000</v>
      </c>
      <c r="H268" s="2">
        <v>150</v>
      </c>
      <c r="I268" s="2">
        <v>200</v>
      </c>
      <c r="N268" s="9"/>
      <c r="V268" s="9"/>
      <c r="W268" s="9"/>
      <c r="X268" s="9"/>
      <c r="Y268" s="9"/>
      <c r="Z268" s="9"/>
      <c r="AA268" s="9"/>
      <c r="AB268" s="9"/>
      <c r="AC268" s="9"/>
      <c r="AD268" s="9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9" t="s">
        <v>109</v>
      </c>
      <c r="CB268" s="9" t="s">
        <v>965</v>
      </c>
    </row>
    <row r="269" spans="1:80" ht="12.75" customHeight="1" x14ac:dyDescent="0.2">
      <c r="A269" s="2" t="s">
        <v>970</v>
      </c>
      <c r="B269" s="3" t="s">
        <v>971</v>
      </c>
      <c r="C269" s="3" t="s">
        <v>964</v>
      </c>
      <c r="D269" s="16">
        <v>45139</v>
      </c>
      <c r="E269" s="14" t="s">
        <v>82</v>
      </c>
      <c r="F269" s="2">
        <v>4000</v>
      </c>
      <c r="G269" s="2">
        <v>6000</v>
      </c>
      <c r="H269" s="2">
        <v>100</v>
      </c>
      <c r="I269" s="2">
        <v>500</v>
      </c>
      <c r="N269" s="9"/>
      <c r="V269" s="9"/>
      <c r="W269" s="9"/>
      <c r="X269" s="9"/>
      <c r="Y269" s="9"/>
      <c r="Z269" s="9"/>
      <c r="AA269" s="9"/>
      <c r="AB269" s="9"/>
      <c r="AC269" s="9"/>
      <c r="AD269" s="9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9" t="s">
        <v>109</v>
      </c>
      <c r="CB269" s="9" t="s">
        <v>965</v>
      </c>
    </row>
    <row r="270" spans="1:80" ht="12.75" customHeight="1" x14ac:dyDescent="0.2">
      <c r="A270" s="2" t="s">
        <v>972</v>
      </c>
      <c r="B270" s="3" t="s">
        <v>973</v>
      </c>
      <c r="C270" s="3" t="s">
        <v>964</v>
      </c>
      <c r="D270" s="16">
        <v>40087</v>
      </c>
      <c r="E270" s="14">
        <v>45139</v>
      </c>
      <c r="F270" s="2">
        <v>1200</v>
      </c>
      <c r="G270" s="2">
        <v>6000</v>
      </c>
      <c r="H270" s="2">
        <v>5000</v>
      </c>
      <c r="I270" s="2">
        <v>3500</v>
      </c>
      <c r="N270" s="9"/>
      <c r="V270" s="9"/>
      <c r="W270" s="9"/>
      <c r="X270" s="9"/>
      <c r="Y270" s="9"/>
      <c r="Z270" s="9"/>
      <c r="AA270" s="9"/>
      <c r="AB270" s="9"/>
      <c r="AC270" s="9"/>
      <c r="AD270" s="9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9" t="s">
        <v>109</v>
      </c>
      <c r="CB270" s="9" t="s">
        <v>965</v>
      </c>
    </row>
    <row r="271" spans="1:80" ht="14.1" customHeight="1" x14ac:dyDescent="0.2">
      <c r="A271" s="2" t="s">
        <v>974</v>
      </c>
      <c r="B271" s="3" t="s">
        <v>975</v>
      </c>
      <c r="C271" s="3" t="s">
        <v>964</v>
      </c>
      <c r="D271" s="16">
        <v>41306</v>
      </c>
      <c r="E271" s="14">
        <v>45108</v>
      </c>
      <c r="F271" s="2">
        <v>2500</v>
      </c>
      <c r="G271" s="2">
        <v>7020</v>
      </c>
      <c r="H271" s="2">
        <v>5000</v>
      </c>
      <c r="I271" s="2">
        <v>3500</v>
      </c>
      <c r="N271" s="9"/>
      <c r="V271" s="9"/>
      <c r="W271" s="9"/>
      <c r="X271" s="9"/>
      <c r="Y271" s="9"/>
      <c r="Z271" s="9"/>
      <c r="AA271" s="9"/>
      <c r="AB271" s="9"/>
      <c r="AC271" s="9"/>
      <c r="AD271" s="9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9" t="s">
        <v>109</v>
      </c>
      <c r="CB271" s="9" t="s">
        <v>965</v>
      </c>
    </row>
    <row r="272" spans="1:80" ht="51.75" customHeight="1" x14ac:dyDescent="0.2">
      <c r="A272" s="2" t="s">
        <v>976</v>
      </c>
      <c r="B272" s="3" t="s">
        <v>977</v>
      </c>
      <c r="C272" s="3" t="s">
        <v>978</v>
      </c>
      <c r="D272" s="16">
        <v>35065</v>
      </c>
      <c r="E272" s="14">
        <v>40575</v>
      </c>
      <c r="F272" s="2">
        <v>50</v>
      </c>
      <c r="G272" s="2">
        <v>100</v>
      </c>
      <c r="H272" s="2">
        <v>600</v>
      </c>
      <c r="I272" s="2">
        <v>400</v>
      </c>
      <c r="K272" s="2">
        <v>100</v>
      </c>
      <c r="N272" s="9"/>
      <c r="V272" s="9"/>
      <c r="W272" s="9"/>
      <c r="X272" s="9"/>
      <c r="Y272" s="9"/>
      <c r="Z272" s="9"/>
      <c r="AA272" s="9"/>
      <c r="AB272" s="9"/>
      <c r="AC272" s="9"/>
      <c r="AD272" s="9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9" t="s">
        <v>458</v>
      </c>
      <c r="CB272" s="9" t="s">
        <v>372</v>
      </c>
    </row>
    <row r="273" spans="1:80" ht="12.75" customHeight="1" x14ac:dyDescent="0.2">
      <c r="A273" s="2" t="s">
        <v>979</v>
      </c>
      <c r="B273" s="3" t="s">
        <v>980</v>
      </c>
      <c r="C273" s="3" t="s">
        <v>981</v>
      </c>
      <c r="D273" s="16">
        <v>41981</v>
      </c>
      <c r="E273" s="14" t="s">
        <v>82</v>
      </c>
      <c r="F273" s="2">
        <v>3</v>
      </c>
      <c r="G273" s="2">
        <v>6</v>
      </c>
      <c r="H273" s="2">
        <v>1000</v>
      </c>
      <c r="I273" s="2">
        <v>500</v>
      </c>
      <c r="J273" s="2">
        <v>100</v>
      </c>
      <c r="N273" s="9"/>
      <c r="V273" s="9"/>
      <c r="W273" s="9"/>
      <c r="X273" s="9"/>
      <c r="Y273" s="9"/>
      <c r="Z273" s="9"/>
      <c r="AA273" s="9"/>
      <c r="AB273" s="9"/>
      <c r="AC273" s="9"/>
      <c r="AD273" s="9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>
        <v>100</v>
      </c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9" t="s">
        <v>99</v>
      </c>
      <c r="CB273" s="9" t="s">
        <v>110</v>
      </c>
    </row>
    <row r="274" spans="1:80" ht="12.75" customHeight="1" x14ac:dyDescent="0.2">
      <c r="A274" s="2" t="s">
        <v>982</v>
      </c>
      <c r="B274" s="3" t="s">
        <v>983</v>
      </c>
      <c r="C274" s="3" t="s">
        <v>984</v>
      </c>
      <c r="D274" s="16">
        <v>34248</v>
      </c>
      <c r="E274" s="14">
        <v>44256</v>
      </c>
      <c r="F274" s="2">
        <v>2</v>
      </c>
      <c r="G274" s="2">
        <v>6</v>
      </c>
      <c r="H274" s="2">
        <v>600</v>
      </c>
      <c r="I274" s="2">
        <v>400</v>
      </c>
      <c r="N274" s="9"/>
      <c r="P274" s="9">
        <v>500</v>
      </c>
      <c r="T274" s="9">
        <v>2000</v>
      </c>
      <c r="V274" s="9"/>
      <c r="W274" s="9"/>
      <c r="X274" s="9"/>
      <c r="Y274" s="9">
        <v>500</v>
      </c>
      <c r="Z274" s="9"/>
      <c r="AA274" s="9">
        <v>2000</v>
      </c>
      <c r="AB274" s="9"/>
      <c r="AC274" s="9"/>
      <c r="AD274" s="9">
        <v>2000</v>
      </c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9" t="s">
        <v>88</v>
      </c>
      <c r="CB274" s="2" t="s">
        <v>154</v>
      </c>
    </row>
    <row r="275" spans="1:80" ht="12.75" customHeight="1" x14ac:dyDescent="0.2">
      <c r="A275" s="2" t="s">
        <v>985</v>
      </c>
      <c r="B275" s="3" t="s">
        <v>986</v>
      </c>
      <c r="C275" s="3" t="s">
        <v>987</v>
      </c>
      <c r="D275" s="16">
        <v>42438</v>
      </c>
      <c r="E275" s="14" t="s">
        <v>82</v>
      </c>
      <c r="F275" s="2">
        <v>1</v>
      </c>
      <c r="G275" s="2">
        <v>4.2</v>
      </c>
      <c r="H275" s="2">
        <v>1000</v>
      </c>
      <c r="I275" s="2">
        <v>100</v>
      </c>
      <c r="K275" s="2">
        <v>100</v>
      </c>
      <c r="N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 t="s">
        <v>988</v>
      </c>
      <c r="CB275" s="2" t="s">
        <v>433</v>
      </c>
    </row>
    <row r="276" spans="1:80" ht="12.75" customHeight="1" x14ac:dyDescent="0.2">
      <c r="A276" s="2" t="s">
        <v>989</v>
      </c>
      <c r="B276" s="3" t="s">
        <v>990</v>
      </c>
      <c r="C276" s="3" t="s">
        <v>991</v>
      </c>
      <c r="D276" s="16">
        <v>42315</v>
      </c>
      <c r="E276" s="14" t="s">
        <v>82</v>
      </c>
      <c r="F276" s="2">
        <v>2</v>
      </c>
      <c r="G276" s="2">
        <v>3</v>
      </c>
      <c r="H276" s="2">
        <v>1000</v>
      </c>
      <c r="I276" s="2">
        <v>500</v>
      </c>
      <c r="J276" s="2">
        <v>100</v>
      </c>
      <c r="N276" s="9"/>
      <c r="V276" s="9"/>
      <c r="W276" s="9"/>
      <c r="X276" s="9"/>
      <c r="Y276" s="9"/>
      <c r="Z276" s="9"/>
      <c r="AA276" s="9"/>
      <c r="AB276" s="9"/>
      <c r="AC276" s="9"/>
      <c r="AD276" s="9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9" t="s">
        <v>119</v>
      </c>
      <c r="CB276" s="2" t="s">
        <v>110</v>
      </c>
    </row>
    <row r="277" spans="1:80" customFormat="1" ht="12.75" customHeight="1" x14ac:dyDescent="0.2">
      <c r="A277" s="2" t="s">
        <v>992</v>
      </c>
      <c r="B277" s="3" t="s">
        <v>993</v>
      </c>
      <c r="C277" s="3" t="s">
        <v>994</v>
      </c>
      <c r="D277" s="16">
        <v>44116</v>
      </c>
      <c r="E277" s="14" t="s">
        <v>82</v>
      </c>
      <c r="F277" s="2">
        <v>6</v>
      </c>
      <c r="G277" s="2">
        <v>21</v>
      </c>
      <c r="H277" s="2">
        <v>1000</v>
      </c>
      <c r="I277" s="2">
        <v>500</v>
      </c>
      <c r="J277" s="2" t="s">
        <v>207</v>
      </c>
      <c r="K277" s="2">
        <v>100</v>
      </c>
      <c r="L277" s="2"/>
      <c r="M277" s="2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9" t="s">
        <v>341</v>
      </c>
      <c r="CB277" s="2" t="s">
        <v>110</v>
      </c>
    </row>
    <row r="278" spans="1:80" customFormat="1" ht="12.75" customHeight="1" x14ac:dyDescent="0.2">
      <c r="A278" s="2" t="s">
        <v>995</v>
      </c>
      <c r="B278" s="3" t="s">
        <v>996</v>
      </c>
      <c r="C278" s="3" t="s">
        <v>997</v>
      </c>
      <c r="D278" s="16">
        <v>44116</v>
      </c>
      <c r="E278" s="14" t="s">
        <v>82</v>
      </c>
      <c r="F278" s="2">
        <v>10</v>
      </c>
      <c r="G278" s="2">
        <v>21</v>
      </c>
      <c r="H278" s="2">
        <v>1000</v>
      </c>
      <c r="I278" s="2">
        <v>500</v>
      </c>
      <c r="J278" s="2" t="s">
        <v>207</v>
      </c>
      <c r="K278" s="2">
        <v>100</v>
      </c>
      <c r="L278" s="2"/>
      <c r="M278" s="2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9" t="s">
        <v>130</v>
      </c>
      <c r="CB278" s="2" t="s">
        <v>110</v>
      </c>
    </row>
    <row r="279" spans="1:80" customFormat="1" ht="12.75" customHeight="1" x14ac:dyDescent="0.2">
      <c r="A279" s="2" t="s">
        <v>998</v>
      </c>
      <c r="B279" s="3" t="s">
        <v>999</v>
      </c>
      <c r="C279" s="3" t="s">
        <v>1000</v>
      </c>
      <c r="D279" s="16">
        <v>44228</v>
      </c>
      <c r="E279" s="14" t="s">
        <v>82</v>
      </c>
      <c r="F279" s="2">
        <v>10</v>
      </c>
      <c r="G279" s="2">
        <v>90</v>
      </c>
      <c r="H279" s="2">
        <v>1000</v>
      </c>
      <c r="I279" s="2">
        <v>500</v>
      </c>
      <c r="J279" s="2">
        <v>100</v>
      </c>
      <c r="K279" s="2">
        <v>100</v>
      </c>
      <c r="L279" s="2"/>
      <c r="M279" s="2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9" t="s">
        <v>263</v>
      </c>
      <c r="CB279" s="2" t="s">
        <v>110</v>
      </c>
    </row>
    <row r="280" spans="1:80" customFormat="1" ht="15" customHeight="1" x14ac:dyDescent="0.2">
      <c r="A280" s="2" t="s">
        <v>1667</v>
      </c>
      <c r="B280" s="3" t="s">
        <v>1668</v>
      </c>
      <c r="C280" s="3" t="s">
        <v>1669</v>
      </c>
      <c r="D280" s="16">
        <v>41821</v>
      </c>
      <c r="E280" s="14">
        <v>45920</v>
      </c>
      <c r="F280" s="2">
        <v>10</v>
      </c>
      <c r="G280" s="2">
        <v>60</v>
      </c>
      <c r="H280" s="2">
        <v>2000</v>
      </c>
      <c r="I280" s="2">
        <v>100</v>
      </c>
      <c r="J280" s="2"/>
      <c r="K280" s="2"/>
      <c r="L280" s="2"/>
      <c r="M280" s="2"/>
      <c r="N280" s="9"/>
      <c r="O280" s="9"/>
      <c r="P280" s="9"/>
      <c r="Q280" s="9">
        <v>500</v>
      </c>
      <c r="R280" s="9"/>
      <c r="S280" s="9"/>
      <c r="T280" s="9">
        <v>500</v>
      </c>
      <c r="U280" s="9"/>
      <c r="V280" s="9"/>
      <c r="W280" s="9"/>
      <c r="X280" s="9"/>
      <c r="Y280" s="9"/>
      <c r="Z280" s="9"/>
      <c r="AA280" s="9">
        <v>500</v>
      </c>
      <c r="AB280" s="9"/>
      <c r="AC280" s="9"/>
      <c r="AD280" s="9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9" t="s">
        <v>88</v>
      </c>
      <c r="CB280" s="2" t="s">
        <v>323</v>
      </c>
    </row>
    <row r="281" spans="1:80" customFormat="1" ht="15" customHeight="1" x14ac:dyDescent="0.2">
      <c r="A281" s="2" t="s">
        <v>1001</v>
      </c>
      <c r="B281" s="3" t="s">
        <v>1002</v>
      </c>
      <c r="C281" s="3" t="s">
        <v>1003</v>
      </c>
      <c r="D281" s="16">
        <v>42590</v>
      </c>
      <c r="E281" s="14" t="s">
        <v>82</v>
      </c>
      <c r="F281" s="2">
        <v>1.26</v>
      </c>
      <c r="G281" s="2">
        <v>2.33</v>
      </c>
      <c r="H281" s="2">
        <v>1000</v>
      </c>
      <c r="I281" s="2">
        <v>500</v>
      </c>
      <c r="J281" s="2">
        <v>100</v>
      </c>
      <c r="K281" s="2"/>
      <c r="L281" s="2"/>
      <c r="M281" s="2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9" t="s">
        <v>109</v>
      </c>
      <c r="CB281" s="2" t="s">
        <v>110</v>
      </c>
    </row>
    <row r="282" spans="1:80" ht="12.75" customHeight="1" x14ac:dyDescent="0.2">
      <c r="A282" s="2" t="s">
        <v>1004</v>
      </c>
      <c r="B282" s="3" t="s">
        <v>1005</v>
      </c>
      <c r="C282" s="3" t="s">
        <v>1006</v>
      </c>
      <c r="D282" s="16">
        <v>36161</v>
      </c>
      <c r="E282" s="14">
        <v>45536</v>
      </c>
      <c r="F282" s="2">
        <v>8</v>
      </c>
      <c r="G282" s="2">
        <v>20</v>
      </c>
      <c r="H282" s="2">
        <v>1500</v>
      </c>
      <c r="I282" s="2">
        <v>1000</v>
      </c>
      <c r="J282" s="2" t="s">
        <v>135</v>
      </c>
      <c r="K282" s="2">
        <v>100</v>
      </c>
      <c r="N282" s="9"/>
      <c r="V282" s="9"/>
      <c r="W282" s="9"/>
      <c r="X282" s="9"/>
      <c r="Y282" s="9"/>
      <c r="Z282" s="9"/>
      <c r="AA282" s="9"/>
      <c r="AB282" s="9"/>
      <c r="AC282" s="9"/>
      <c r="AD282" s="9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9" t="s">
        <v>99</v>
      </c>
      <c r="CB282" s="9" t="s">
        <v>100</v>
      </c>
    </row>
    <row r="283" spans="1:80" ht="12.75" customHeight="1" x14ac:dyDescent="0.2">
      <c r="A283" s="2" t="s">
        <v>1007</v>
      </c>
      <c r="B283" s="3" t="s">
        <v>1008</v>
      </c>
      <c r="C283" s="3" t="s">
        <v>1009</v>
      </c>
      <c r="D283" s="34">
        <v>43719</v>
      </c>
      <c r="E283" s="14" t="s">
        <v>82</v>
      </c>
      <c r="F283" s="2">
        <v>1.5</v>
      </c>
      <c r="G283" s="2">
        <v>0.04</v>
      </c>
      <c r="H283" s="2">
        <v>1000</v>
      </c>
      <c r="I283" s="2">
        <v>500</v>
      </c>
      <c r="J283" s="2">
        <v>100</v>
      </c>
      <c r="N283" s="9"/>
      <c r="V283" s="9"/>
      <c r="W283" s="9"/>
      <c r="X283" s="9"/>
      <c r="Y283" s="9"/>
      <c r="Z283" s="9"/>
      <c r="AA283" s="9"/>
      <c r="AB283" s="9"/>
      <c r="AC283" s="9"/>
      <c r="AD283" s="9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9" t="s">
        <v>109</v>
      </c>
      <c r="CB283" s="2" t="s">
        <v>110</v>
      </c>
    </row>
    <row r="284" spans="1:80" ht="12.75" customHeight="1" x14ac:dyDescent="0.2">
      <c r="A284" s="2" t="s">
        <v>1010</v>
      </c>
      <c r="B284" s="3" t="s">
        <v>1011</v>
      </c>
      <c r="C284" s="3" t="s">
        <v>1012</v>
      </c>
      <c r="D284" s="34">
        <v>42076</v>
      </c>
      <c r="E284" s="35" t="s">
        <v>82</v>
      </c>
      <c r="F284" s="2">
        <v>4</v>
      </c>
      <c r="G284" s="2">
        <v>3</v>
      </c>
      <c r="H284" s="2">
        <v>1000</v>
      </c>
      <c r="I284" s="2">
        <v>500</v>
      </c>
      <c r="J284" s="2">
        <v>100</v>
      </c>
      <c r="K284" s="2" t="s">
        <v>82</v>
      </c>
      <c r="N284" s="9"/>
      <c r="V284" s="9"/>
      <c r="W284" s="9"/>
      <c r="X284" s="9"/>
      <c r="Y284" s="9"/>
      <c r="Z284" s="9"/>
      <c r="AA284" s="9"/>
      <c r="AB284" s="9"/>
      <c r="AC284" s="9"/>
      <c r="AD284" s="9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9" t="s">
        <v>541</v>
      </c>
      <c r="CB284" s="9" t="s">
        <v>110</v>
      </c>
    </row>
    <row r="285" spans="1:80" ht="12.75" customHeight="1" x14ac:dyDescent="0.2">
      <c r="A285" s="2" t="s">
        <v>1013</v>
      </c>
      <c r="B285" s="3" t="s">
        <v>1014</v>
      </c>
      <c r="C285" s="3" t="s">
        <v>1015</v>
      </c>
      <c r="D285" s="16">
        <v>41183</v>
      </c>
      <c r="E285" s="14">
        <v>45413</v>
      </c>
      <c r="F285" s="2">
        <v>5</v>
      </c>
      <c r="G285" s="2">
        <f>SUM(0.42*60)</f>
        <v>25.2</v>
      </c>
      <c r="H285" s="2">
        <v>1000</v>
      </c>
      <c r="I285" s="2">
        <v>500</v>
      </c>
      <c r="J285" s="2" t="s">
        <v>135</v>
      </c>
      <c r="N285" s="9"/>
      <c r="V285" s="9"/>
      <c r="W285" s="9"/>
      <c r="X285" s="9"/>
      <c r="Y285" s="9"/>
      <c r="Z285" s="9"/>
      <c r="AA285" s="9"/>
      <c r="AB285" s="9"/>
      <c r="AC285" s="9"/>
      <c r="AD285" s="9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9" t="s">
        <v>109</v>
      </c>
      <c r="CB285" s="2" t="s">
        <v>110</v>
      </c>
    </row>
    <row r="286" spans="1:80" ht="12.75" customHeight="1" x14ac:dyDescent="0.2">
      <c r="A286" s="2" t="s">
        <v>1016</v>
      </c>
      <c r="B286" s="3" t="s">
        <v>1017</v>
      </c>
      <c r="C286" s="3" t="s">
        <v>1018</v>
      </c>
      <c r="D286" s="34">
        <v>42121</v>
      </c>
      <c r="E286" s="14" t="s">
        <v>82</v>
      </c>
      <c r="F286" s="2">
        <v>4</v>
      </c>
      <c r="G286" s="2">
        <v>3</v>
      </c>
      <c r="H286" s="2">
        <v>1000</v>
      </c>
      <c r="I286" s="2">
        <v>500</v>
      </c>
      <c r="J286" s="2">
        <v>100</v>
      </c>
      <c r="N286" s="9"/>
      <c r="V286" s="9"/>
      <c r="W286" s="9"/>
      <c r="X286" s="9"/>
      <c r="Y286" s="9"/>
      <c r="Z286" s="9"/>
      <c r="AA286" s="9"/>
      <c r="AB286" s="9"/>
      <c r="AC286" s="9"/>
      <c r="AD286" s="9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9" t="s">
        <v>349</v>
      </c>
      <c r="CB286" s="2" t="s">
        <v>110</v>
      </c>
    </row>
    <row r="287" spans="1:80" ht="15" customHeight="1" x14ac:dyDescent="0.2">
      <c r="A287" s="2" t="s">
        <v>1019</v>
      </c>
      <c r="B287" s="3" t="s">
        <v>1020</v>
      </c>
      <c r="C287" s="3" t="s">
        <v>1021</v>
      </c>
      <c r="D287" s="34">
        <v>44896</v>
      </c>
      <c r="E287" s="14" t="s">
        <v>82</v>
      </c>
      <c r="F287" s="2">
        <v>4</v>
      </c>
      <c r="G287" s="2">
        <v>12</v>
      </c>
      <c r="H287" s="2">
        <v>1000</v>
      </c>
      <c r="I287" s="2">
        <v>500</v>
      </c>
      <c r="J287" s="2">
        <v>200</v>
      </c>
      <c r="N287" s="9"/>
      <c r="V287" s="9"/>
      <c r="W287" s="9"/>
      <c r="X287" s="9"/>
      <c r="Y287" s="9"/>
      <c r="Z287" s="9"/>
      <c r="AA287" s="9"/>
      <c r="AB287" s="9"/>
      <c r="AC287" s="9"/>
      <c r="AD287" s="9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9" t="s">
        <v>88</v>
      </c>
      <c r="CB287" s="2" t="s">
        <v>110</v>
      </c>
    </row>
    <row r="288" spans="1:80" ht="15" customHeight="1" x14ac:dyDescent="0.2">
      <c r="A288" s="2" t="s">
        <v>1022</v>
      </c>
      <c r="B288" s="3" t="s">
        <v>1023</v>
      </c>
      <c r="C288" s="3" t="s">
        <v>1024</v>
      </c>
      <c r="D288" s="30">
        <v>39264</v>
      </c>
      <c r="E288" s="14">
        <v>44805</v>
      </c>
      <c r="F288" s="2">
        <v>2</v>
      </c>
      <c r="G288" s="2">
        <v>12</v>
      </c>
      <c r="H288" s="2">
        <v>1000</v>
      </c>
      <c r="I288" s="2">
        <v>500</v>
      </c>
      <c r="J288" s="2" t="s">
        <v>135</v>
      </c>
      <c r="N288" s="9"/>
      <c r="V288" s="9"/>
      <c r="W288" s="9"/>
      <c r="X288" s="9"/>
      <c r="Y288" s="9"/>
      <c r="Z288" s="9"/>
      <c r="AA288" s="9"/>
      <c r="AB288" s="9"/>
      <c r="AC288" s="9"/>
      <c r="AD288" s="9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9" t="s">
        <v>99</v>
      </c>
      <c r="CB288" s="9" t="s">
        <v>110</v>
      </c>
    </row>
    <row r="289" spans="1:80" ht="15" customHeight="1" x14ac:dyDescent="0.2">
      <c r="A289" s="2" t="s">
        <v>1025</v>
      </c>
      <c r="B289" s="3" t="s">
        <v>1026</v>
      </c>
      <c r="C289" s="3" t="s">
        <v>1027</v>
      </c>
      <c r="D289" s="16">
        <v>43850</v>
      </c>
      <c r="E289" s="14" t="s">
        <v>82</v>
      </c>
      <c r="F289" s="2">
        <v>4</v>
      </c>
      <c r="G289" s="2">
        <v>12</v>
      </c>
      <c r="H289" s="2">
        <v>1000</v>
      </c>
      <c r="I289" s="2">
        <v>500</v>
      </c>
      <c r="J289" s="2" t="s">
        <v>207</v>
      </c>
      <c r="K289" s="2">
        <v>100</v>
      </c>
      <c r="N289" s="9"/>
      <c r="V289" s="9"/>
      <c r="W289" s="9"/>
      <c r="X289" s="9"/>
      <c r="Y289" s="9"/>
      <c r="Z289" s="9"/>
      <c r="AA289" s="9"/>
      <c r="AB289" s="9"/>
      <c r="AC289" s="9"/>
      <c r="AD289" s="9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9" t="s">
        <v>130</v>
      </c>
      <c r="CB289" s="9" t="s">
        <v>110</v>
      </c>
    </row>
    <row r="290" spans="1:80" ht="15" customHeight="1" x14ac:dyDescent="0.2">
      <c r="A290" s="2" t="s">
        <v>1028</v>
      </c>
      <c r="B290" s="3" t="s">
        <v>1029</v>
      </c>
      <c r="C290" s="3" t="s">
        <v>1030</v>
      </c>
      <c r="D290" s="16">
        <v>39419</v>
      </c>
      <c r="E290" s="14">
        <v>45078</v>
      </c>
      <c r="F290" s="2">
        <v>60</v>
      </c>
      <c r="G290" s="2" t="s">
        <v>82</v>
      </c>
      <c r="H290" s="2">
        <v>25000</v>
      </c>
      <c r="I290" s="2">
        <v>2500</v>
      </c>
      <c r="N290" s="9"/>
      <c r="V290" s="9"/>
      <c r="W290" s="9"/>
      <c r="X290" s="9"/>
      <c r="Y290" s="9"/>
      <c r="Z290" s="9"/>
      <c r="AA290" s="9"/>
      <c r="AB290" s="9"/>
      <c r="AC290" s="9"/>
      <c r="AD290" s="9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9" t="s">
        <v>109</v>
      </c>
      <c r="CB290" s="2" t="s">
        <v>1031</v>
      </c>
    </row>
    <row r="291" spans="1:80" ht="12.75" customHeight="1" x14ac:dyDescent="0.2">
      <c r="A291" s="2" t="s">
        <v>1032</v>
      </c>
      <c r="B291" s="3" t="s">
        <v>1033</v>
      </c>
      <c r="C291" s="49" t="s">
        <v>1034</v>
      </c>
      <c r="D291" s="16">
        <v>45261</v>
      </c>
      <c r="E291" s="14" t="s">
        <v>82</v>
      </c>
      <c r="F291" s="2">
        <v>30</v>
      </c>
      <c r="G291" s="2" t="s">
        <v>82</v>
      </c>
      <c r="H291" s="2">
        <v>500</v>
      </c>
      <c r="I291" s="2">
        <v>500</v>
      </c>
      <c r="K291" s="2">
        <v>100</v>
      </c>
      <c r="N291" s="9"/>
      <c r="V291" s="9"/>
      <c r="W291" s="9"/>
      <c r="X291" s="9"/>
      <c r="Y291" s="9"/>
      <c r="Z291" s="9"/>
      <c r="AA291" s="9"/>
      <c r="AB291" s="9"/>
      <c r="AC291" s="9"/>
      <c r="AD291" s="9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>
        <v>10</v>
      </c>
      <c r="BP291" s="2"/>
      <c r="BQ291" s="2">
        <v>1</v>
      </c>
      <c r="BR291" s="2"/>
      <c r="BS291" s="2"/>
      <c r="BT291" s="2"/>
      <c r="BU291" s="2"/>
      <c r="BV291" s="2"/>
      <c r="BW291" s="2"/>
      <c r="BX291" s="2"/>
      <c r="BY291" s="2"/>
      <c r="BZ291" s="2"/>
      <c r="CA291" s="9" t="s">
        <v>241</v>
      </c>
      <c r="CB291" s="2"/>
    </row>
    <row r="292" spans="1:80" ht="12.75" customHeight="1" x14ac:dyDescent="0.2">
      <c r="A292" s="2" t="s">
        <v>1035</v>
      </c>
      <c r="B292" s="3" t="s">
        <v>1036</v>
      </c>
      <c r="C292" s="3" t="s">
        <v>118</v>
      </c>
      <c r="D292" s="16">
        <v>42688</v>
      </c>
      <c r="E292" s="14">
        <v>45016</v>
      </c>
      <c r="F292" s="2">
        <v>100</v>
      </c>
      <c r="G292" s="2">
        <v>60</v>
      </c>
      <c r="H292" s="2">
        <v>50</v>
      </c>
      <c r="I292" s="2">
        <v>2000</v>
      </c>
      <c r="K292" s="9"/>
      <c r="L292" s="9"/>
      <c r="M292" s="9"/>
      <c r="N292" s="9"/>
      <c r="P292" s="9">
        <v>10</v>
      </c>
      <c r="R292" s="9">
        <v>70</v>
      </c>
      <c r="V292" s="9"/>
      <c r="W292" s="9">
        <v>500</v>
      </c>
      <c r="X292" s="9"/>
      <c r="Y292" s="9"/>
      <c r="Z292" s="9"/>
      <c r="AA292" s="9">
        <v>50</v>
      </c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 t="s">
        <v>119</v>
      </c>
      <c r="CB292" s="2" t="s">
        <v>323</v>
      </c>
    </row>
    <row r="293" spans="1:80" ht="12.75" customHeight="1" x14ac:dyDescent="0.2">
      <c r="A293" s="2" t="s">
        <v>1037</v>
      </c>
      <c r="B293" s="3" t="s">
        <v>1038</v>
      </c>
      <c r="C293" s="54" t="s">
        <v>1039</v>
      </c>
      <c r="D293" s="16">
        <v>45582</v>
      </c>
      <c r="E293" s="14" t="s">
        <v>82</v>
      </c>
      <c r="F293" s="2">
        <v>8</v>
      </c>
      <c r="G293" s="2">
        <v>180</v>
      </c>
      <c r="H293" s="2">
        <v>500</v>
      </c>
      <c r="I293" s="2">
        <v>300</v>
      </c>
      <c r="N293" s="9">
        <v>500</v>
      </c>
      <c r="V293" s="9">
        <v>500</v>
      </c>
      <c r="W293" s="9"/>
      <c r="X293" s="9"/>
      <c r="Y293" s="9"/>
      <c r="Z293" s="9"/>
      <c r="AA293" s="9"/>
      <c r="AB293" s="9"/>
      <c r="AC293" s="9"/>
      <c r="AD293" s="9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9" t="s">
        <v>99</v>
      </c>
      <c r="CB293" s="2" t="s">
        <v>154</v>
      </c>
    </row>
    <row r="294" spans="1:80" ht="12.75" customHeight="1" x14ac:dyDescent="0.2">
      <c r="A294" s="2" t="s">
        <v>1040</v>
      </c>
      <c r="B294" s="3" t="s">
        <v>1041</v>
      </c>
      <c r="C294" s="53" t="s">
        <v>1042</v>
      </c>
      <c r="D294" s="16">
        <v>41640</v>
      </c>
      <c r="E294" s="14" t="s">
        <v>82</v>
      </c>
      <c r="F294" s="2">
        <v>60</v>
      </c>
      <c r="G294" s="2">
        <v>150</v>
      </c>
      <c r="H294" s="2">
        <v>500</v>
      </c>
      <c r="I294" s="2">
        <v>500</v>
      </c>
      <c r="J294" s="9" t="s">
        <v>82</v>
      </c>
      <c r="K294" s="2">
        <v>100</v>
      </c>
      <c r="N294" s="9"/>
      <c r="V294" s="9"/>
      <c r="W294" s="9"/>
      <c r="X294" s="9"/>
      <c r="Y294" s="9"/>
      <c r="Z294" s="9"/>
      <c r="AA294" s="9"/>
      <c r="AB294" s="9"/>
      <c r="AC294" s="9"/>
      <c r="AD294" s="9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9" t="s">
        <v>159</v>
      </c>
      <c r="CB294" s="2" t="s">
        <v>1043</v>
      </c>
    </row>
    <row r="295" spans="1:80" ht="15" customHeight="1" x14ac:dyDescent="0.2">
      <c r="A295" s="2" t="s">
        <v>1044</v>
      </c>
      <c r="B295" s="3" t="s">
        <v>1045</v>
      </c>
      <c r="C295" s="3" t="s">
        <v>1046</v>
      </c>
      <c r="D295" s="16">
        <v>44417</v>
      </c>
      <c r="E295" s="14" t="s">
        <v>82</v>
      </c>
      <c r="F295" s="2">
        <v>40</v>
      </c>
      <c r="G295" s="2">
        <v>56</v>
      </c>
      <c r="H295" s="2">
        <v>100</v>
      </c>
      <c r="I295" s="2">
        <v>150</v>
      </c>
      <c r="J295" s="9"/>
      <c r="N295" s="9"/>
      <c r="V295" s="9"/>
      <c r="W295" s="9"/>
      <c r="X295" s="9"/>
      <c r="Y295" s="9"/>
      <c r="Z295" s="9"/>
      <c r="AA295" s="9"/>
      <c r="AB295" s="9"/>
      <c r="AC295" s="9"/>
      <c r="AD295" s="9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9" t="s">
        <v>109</v>
      </c>
      <c r="CB295" s="2" t="s">
        <v>313</v>
      </c>
    </row>
    <row r="296" spans="1:80" ht="12.75" customHeight="1" x14ac:dyDescent="0.2">
      <c r="A296" s="2" t="s">
        <v>1047</v>
      </c>
      <c r="B296" s="3" t="s">
        <v>1048</v>
      </c>
      <c r="C296" s="3" t="s">
        <v>1049</v>
      </c>
      <c r="D296" s="16">
        <v>43850</v>
      </c>
      <c r="E296" s="14" t="s">
        <v>82</v>
      </c>
      <c r="F296" s="2">
        <v>6</v>
      </c>
      <c r="G296" s="2">
        <v>24</v>
      </c>
      <c r="H296" s="2">
        <v>1000</v>
      </c>
      <c r="I296" s="2">
        <v>500</v>
      </c>
      <c r="J296" s="9" t="s">
        <v>207</v>
      </c>
      <c r="K296" s="2">
        <v>100</v>
      </c>
      <c r="N296" s="9"/>
      <c r="V296" s="9"/>
      <c r="W296" s="9"/>
      <c r="X296" s="9"/>
      <c r="Y296" s="9"/>
      <c r="Z296" s="9"/>
      <c r="AA296" s="9"/>
      <c r="AB296" s="9"/>
      <c r="AC296" s="9"/>
      <c r="AD296" s="9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9" t="s">
        <v>114</v>
      </c>
      <c r="CB296" s="2" t="s">
        <v>110</v>
      </c>
    </row>
    <row r="297" spans="1:80" ht="12.75" customHeight="1" x14ac:dyDescent="0.2">
      <c r="A297" s="2" t="s">
        <v>1050</v>
      </c>
      <c r="B297" s="3" t="s">
        <v>1051</v>
      </c>
      <c r="C297" s="3" t="s">
        <v>1052</v>
      </c>
      <c r="D297" s="16">
        <v>43584</v>
      </c>
      <c r="E297" s="14" t="s">
        <v>82</v>
      </c>
      <c r="F297" s="2">
        <v>4</v>
      </c>
      <c r="G297" s="2">
        <v>12</v>
      </c>
      <c r="H297" s="2">
        <v>1000</v>
      </c>
      <c r="I297" s="2">
        <v>500</v>
      </c>
      <c r="J297" s="2">
        <v>100</v>
      </c>
      <c r="K297" s="2">
        <v>100</v>
      </c>
      <c r="N297" s="9"/>
      <c r="V297" s="9"/>
      <c r="W297" s="9"/>
      <c r="X297" s="9"/>
      <c r="Y297" s="9"/>
      <c r="Z297" s="9"/>
      <c r="AA297" s="9"/>
      <c r="AB297" s="9"/>
      <c r="AC297" s="9"/>
      <c r="AD297" s="9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9" t="s">
        <v>890</v>
      </c>
      <c r="CB297" s="2" t="s">
        <v>110</v>
      </c>
    </row>
    <row r="298" spans="1:80" ht="12.75" customHeight="1" x14ac:dyDescent="0.2">
      <c r="A298" s="2" t="s">
        <v>1053</v>
      </c>
      <c r="B298" s="3" t="s">
        <v>1054</v>
      </c>
      <c r="C298" s="3" t="s">
        <v>1055</v>
      </c>
      <c r="D298" s="16">
        <v>41395</v>
      </c>
      <c r="E298" s="14" t="s">
        <v>82</v>
      </c>
      <c r="F298" s="2">
        <v>10</v>
      </c>
      <c r="G298" s="2">
        <v>23</v>
      </c>
      <c r="H298" s="2">
        <v>1000</v>
      </c>
      <c r="I298" s="2">
        <v>500</v>
      </c>
      <c r="K298" s="2">
        <v>100</v>
      </c>
      <c r="N298" s="9"/>
      <c r="V298" s="9"/>
      <c r="W298" s="9"/>
      <c r="X298" s="9"/>
      <c r="Y298" s="9"/>
      <c r="Z298" s="9"/>
      <c r="AA298" s="9"/>
      <c r="AB298" s="9"/>
      <c r="AC298" s="9"/>
      <c r="AD298" s="9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9" t="s">
        <v>488</v>
      </c>
      <c r="CB298" s="2" t="s">
        <v>203</v>
      </c>
    </row>
    <row r="299" spans="1:80" ht="12.75" customHeight="1" x14ac:dyDescent="0.2">
      <c r="A299" s="2" t="s">
        <v>1056</v>
      </c>
      <c r="B299" s="3" t="s">
        <v>1057</v>
      </c>
      <c r="C299" s="3" t="s">
        <v>1058</v>
      </c>
      <c r="D299" s="16">
        <v>45870</v>
      </c>
      <c r="E299" s="14" t="s">
        <v>82</v>
      </c>
      <c r="F299" s="2">
        <v>2</v>
      </c>
      <c r="G299" s="2">
        <v>15</v>
      </c>
      <c r="H299" s="2">
        <v>1000</v>
      </c>
      <c r="I299" s="2">
        <v>500</v>
      </c>
      <c r="J299" s="2" t="s">
        <v>135</v>
      </c>
      <c r="N299" s="9"/>
      <c r="V299" s="9"/>
      <c r="W299" s="9"/>
      <c r="X299" s="9"/>
      <c r="Y299" s="9"/>
      <c r="Z299" s="9"/>
      <c r="AA299" s="9"/>
      <c r="AB299" s="9"/>
      <c r="AC299" s="9"/>
      <c r="AD299" s="9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9" t="s">
        <v>83</v>
      </c>
      <c r="CB299" s="2" t="s">
        <v>110</v>
      </c>
    </row>
    <row r="300" spans="1:80" ht="12.75" customHeight="1" x14ac:dyDescent="0.2">
      <c r="A300" s="2" t="s">
        <v>1059</v>
      </c>
      <c r="B300" s="3" t="s">
        <v>1060</v>
      </c>
      <c r="C300" s="3" t="s">
        <v>1061</v>
      </c>
      <c r="D300" s="16">
        <v>43766</v>
      </c>
      <c r="E300" s="14" t="s">
        <v>82</v>
      </c>
      <c r="F300" s="2">
        <v>3</v>
      </c>
      <c r="G300" s="2">
        <v>12</v>
      </c>
      <c r="H300" s="2">
        <v>1000</v>
      </c>
      <c r="I300" s="2">
        <v>500</v>
      </c>
      <c r="J300" s="2" t="s">
        <v>207</v>
      </c>
      <c r="K300" s="2">
        <v>100</v>
      </c>
      <c r="N300" s="9"/>
      <c r="V300" s="9"/>
      <c r="W300" s="9"/>
      <c r="X300" s="9"/>
      <c r="Y300" s="9"/>
      <c r="Z300" s="9"/>
      <c r="AA300" s="9"/>
      <c r="AB300" s="9"/>
      <c r="AC300" s="9"/>
      <c r="AD300" s="9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9" t="s">
        <v>114</v>
      </c>
      <c r="CB300" s="9" t="s">
        <v>110</v>
      </c>
    </row>
    <row r="301" spans="1:80" ht="12.75" customHeight="1" x14ac:dyDescent="0.2">
      <c r="A301" s="2" t="s">
        <v>1062</v>
      </c>
      <c r="B301" s="3" t="s">
        <v>1063</v>
      </c>
      <c r="C301" s="3" t="s">
        <v>1064</v>
      </c>
      <c r="D301" s="16">
        <v>45383</v>
      </c>
      <c r="E301" s="14" t="s">
        <v>82</v>
      </c>
      <c r="F301" s="2">
        <v>10</v>
      </c>
      <c r="G301" s="2">
        <v>30</v>
      </c>
      <c r="H301" s="2">
        <v>2500</v>
      </c>
      <c r="I301" s="2">
        <v>1500</v>
      </c>
      <c r="J301" s="2" t="s">
        <v>135</v>
      </c>
      <c r="K301" s="2">
        <v>100</v>
      </c>
      <c r="N301" s="9"/>
      <c r="V301" s="9"/>
      <c r="W301" s="9"/>
      <c r="X301" s="9"/>
      <c r="Y301" s="9"/>
      <c r="Z301" s="9"/>
      <c r="AA301" s="9"/>
      <c r="AB301" s="9"/>
      <c r="AC301" s="9"/>
      <c r="AD301" s="9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9" t="s">
        <v>99</v>
      </c>
      <c r="CB301" s="9" t="s">
        <v>100</v>
      </c>
    </row>
    <row r="302" spans="1:80" ht="15" customHeight="1" x14ac:dyDescent="0.2">
      <c r="A302" s="2" t="s">
        <v>1065</v>
      </c>
      <c r="B302" s="3" t="s">
        <v>1066</v>
      </c>
      <c r="C302" s="3" t="s">
        <v>1067</v>
      </c>
      <c r="D302" s="16">
        <v>44319</v>
      </c>
      <c r="E302" s="14" t="s">
        <v>82</v>
      </c>
      <c r="F302" s="2">
        <v>2</v>
      </c>
      <c r="G302" s="2">
        <v>0.6</v>
      </c>
      <c r="H302" s="2">
        <v>1000</v>
      </c>
      <c r="I302" s="2">
        <v>400</v>
      </c>
      <c r="K302" s="2">
        <v>100</v>
      </c>
      <c r="N302" s="9"/>
      <c r="V302" s="9"/>
      <c r="W302" s="9"/>
      <c r="X302" s="9"/>
      <c r="Y302" s="9"/>
      <c r="Z302" s="9"/>
      <c r="AA302" s="9"/>
      <c r="AB302" s="9"/>
      <c r="AC302" s="9"/>
      <c r="AD302" s="9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9" t="s">
        <v>241</v>
      </c>
      <c r="CB302" s="9" t="s">
        <v>89</v>
      </c>
    </row>
    <row r="303" spans="1:80" ht="12.75" customHeight="1" x14ac:dyDescent="0.2">
      <c r="A303" s="25" t="s">
        <v>1068</v>
      </c>
      <c r="B303" s="3" t="s">
        <v>1069</v>
      </c>
      <c r="C303" s="1" t="s">
        <v>1070</v>
      </c>
      <c r="D303" s="16">
        <v>43899</v>
      </c>
      <c r="E303" s="14" t="s">
        <v>82</v>
      </c>
      <c r="F303" s="2">
        <v>2</v>
      </c>
      <c r="G303" s="2">
        <v>1.2</v>
      </c>
      <c r="H303" s="2">
        <v>1000</v>
      </c>
      <c r="I303" s="2">
        <v>400</v>
      </c>
      <c r="K303" s="2">
        <v>100</v>
      </c>
      <c r="N303" s="9"/>
      <c r="V303" s="9"/>
      <c r="W303" s="9"/>
      <c r="X303" s="9"/>
      <c r="Y303" s="9"/>
      <c r="Z303" s="9"/>
      <c r="AA303" s="9"/>
      <c r="AB303" s="9"/>
      <c r="AC303" s="9"/>
      <c r="AD303" s="9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9" t="s">
        <v>99</v>
      </c>
      <c r="CB303" s="9" t="s">
        <v>89</v>
      </c>
    </row>
    <row r="304" spans="1:80" ht="12.75" customHeight="1" x14ac:dyDescent="0.2">
      <c r="A304" s="2" t="s">
        <v>1071</v>
      </c>
      <c r="B304" s="3" t="s">
        <v>1072</v>
      </c>
      <c r="C304" s="3" t="s">
        <v>1073</v>
      </c>
      <c r="D304" s="16">
        <v>42459</v>
      </c>
      <c r="E304" s="14" t="s">
        <v>82</v>
      </c>
      <c r="F304" s="2">
        <v>5</v>
      </c>
      <c r="G304" s="2">
        <v>16.8</v>
      </c>
      <c r="H304" s="2">
        <v>1000</v>
      </c>
      <c r="I304" s="2">
        <v>500</v>
      </c>
      <c r="J304" s="2">
        <v>100</v>
      </c>
      <c r="N304" s="9"/>
      <c r="V304" s="9"/>
      <c r="W304" s="9"/>
      <c r="X304" s="9"/>
      <c r="Y304" s="9"/>
      <c r="Z304" s="9"/>
      <c r="AA304" s="9"/>
      <c r="AB304" s="9"/>
      <c r="AC304" s="9"/>
      <c r="AD304" s="9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9" t="s">
        <v>99</v>
      </c>
      <c r="CB304" s="9" t="s">
        <v>110</v>
      </c>
    </row>
    <row r="305" spans="1:80" ht="12.75" customHeight="1" x14ac:dyDescent="0.2">
      <c r="A305" s="2" t="s">
        <v>1074</v>
      </c>
      <c r="B305" s="3" t="s">
        <v>1075</v>
      </c>
      <c r="C305" s="3" t="s">
        <v>1076</v>
      </c>
      <c r="D305" s="16">
        <v>37926</v>
      </c>
      <c r="E305" s="14">
        <v>43581</v>
      </c>
      <c r="F305" s="2">
        <v>40</v>
      </c>
      <c r="G305" s="2">
        <v>8.33</v>
      </c>
      <c r="H305" s="2">
        <v>300</v>
      </c>
      <c r="I305" s="2">
        <v>200</v>
      </c>
      <c r="N305" s="9"/>
      <c r="V305" s="9"/>
      <c r="W305" s="9"/>
      <c r="X305" s="9"/>
      <c r="Y305" s="9"/>
      <c r="Z305" s="9"/>
      <c r="AA305" s="9"/>
      <c r="AB305" s="9"/>
      <c r="AC305" s="9"/>
      <c r="AD305" s="9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9" t="s">
        <v>109</v>
      </c>
      <c r="CB305" s="2" t="s">
        <v>216</v>
      </c>
    </row>
    <row r="306" spans="1:80" ht="12.75" customHeight="1" x14ac:dyDescent="0.2">
      <c r="A306" s="2" t="s">
        <v>1077</v>
      </c>
      <c r="B306" s="3" t="s">
        <v>1078</v>
      </c>
      <c r="C306" s="3" t="s">
        <v>1079</v>
      </c>
      <c r="D306" s="16">
        <v>40364</v>
      </c>
      <c r="E306" s="14">
        <v>44130</v>
      </c>
      <c r="F306" s="2">
        <v>13</v>
      </c>
      <c r="G306" s="2">
        <v>60</v>
      </c>
      <c r="H306" s="2">
        <v>1000</v>
      </c>
      <c r="I306" s="2">
        <v>500</v>
      </c>
      <c r="J306" s="2" t="s">
        <v>207</v>
      </c>
      <c r="K306" s="2">
        <v>100</v>
      </c>
      <c r="N306" s="9"/>
      <c r="V306" s="9"/>
      <c r="W306" s="9"/>
      <c r="X306" s="9"/>
      <c r="Y306" s="9"/>
      <c r="Z306" s="9"/>
      <c r="AA306" s="9"/>
      <c r="AB306" s="9"/>
      <c r="AC306" s="9"/>
      <c r="AD306" s="9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9" t="s">
        <v>130</v>
      </c>
      <c r="CB306" s="9" t="s">
        <v>110</v>
      </c>
    </row>
    <row r="307" spans="1:80" ht="12.75" customHeight="1" x14ac:dyDescent="0.2">
      <c r="A307" s="2" t="s">
        <v>1080</v>
      </c>
      <c r="B307" s="3" t="s">
        <v>1081</v>
      </c>
      <c r="C307" s="3" t="s">
        <v>1082</v>
      </c>
      <c r="D307" s="30">
        <v>40299</v>
      </c>
      <c r="E307" s="14">
        <v>45017</v>
      </c>
      <c r="F307" s="2">
        <v>0.5</v>
      </c>
      <c r="G307" s="2">
        <v>15</v>
      </c>
      <c r="H307" s="2">
        <v>1000</v>
      </c>
      <c r="I307" s="2">
        <v>500</v>
      </c>
      <c r="J307" s="2" t="s">
        <v>135</v>
      </c>
      <c r="N307" s="9"/>
      <c r="V307" s="9"/>
      <c r="W307" s="9"/>
      <c r="X307" s="9"/>
      <c r="Y307" s="9"/>
      <c r="Z307" s="9"/>
      <c r="AA307" s="9"/>
      <c r="AB307" s="9"/>
      <c r="AC307" s="9"/>
      <c r="AD307" s="9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9" t="s">
        <v>488</v>
      </c>
      <c r="CB307" s="2" t="s">
        <v>110</v>
      </c>
    </row>
    <row r="308" spans="1:80" ht="12.75" customHeight="1" x14ac:dyDescent="0.2">
      <c r="A308" s="2" t="s">
        <v>1083</v>
      </c>
      <c r="B308" s="3" t="s">
        <v>1084</v>
      </c>
      <c r="C308" s="3" t="s">
        <v>1085</v>
      </c>
      <c r="D308" s="16">
        <v>39234</v>
      </c>
      <c r="E308" s="14" t="s">
        <v>82</v>
      </c>
      <c r="F308" s="2">
        <v>10</v>
      </c>
      <c r="G308" s="2">
        <v>3000</v>
      </c>
      <c r="H308" s="2">
        <v>4000</v>
      </c>
      <c r="I308" s="2">
        <v>1000</v>
      </c>
      <c r="J308" s="2">
        <v>100</v>
      </c>
      <c r="N308" s="9"/>
      <c r="V308" s="9"/>
      <c r="W308" s="9"/>
      <c r="X308" s="9"/>
      <c r="Y308" s="9"/>
      <c r="Z308" s="9"/>
      <c r="AA308" s="9"/>
      <c r="AB308" s="9"/>
      <c r="AC308" s="9"/>
      <c r="AD308" s="9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9" t="s">
        <v>341</v>
      </c>
      <c r="CB308" s="2" t="s">
        <v>100</v>
      </c>
    </row>
    <row r="309" spans="1:80" ht="12.75" customHeight="1" x14ac:dyDescent="0.2">
      <c r="A309" s="2" t="s">
        <v>1086</v>
      </c>
      <c r="B309" s="3" t="s">
        <v>1087</v>
      </c>
      <c r="C309" s="3" t="s">
        <v>1088</v>
      </c>
      <c r="D309" s="16">
        <v>35011</v>
      </c>
      <c r="E309" s="14">
        <v>45689</v>
      </c>
      <c r="F309" s="2">
        <v>40</v>
      </c>
      <c r="G309" s="2">
        <v>50</v>
      </c>
      <c r="H309" s="2">
        <v>300</v>
      </c>
      <c r="I309" s="2">
        <v>200</v>
      </c>
      <c r="N309" s="9"/>
      <c r="V309" s="9"/>
      <c r="W309" s="9"/>
      <c r="X309" s="9"/>
      <c r="Y309" s="9"/>
      <c r="Z309" s="9"/>
      <c r="AA309" s="9"/>
      <c r="AB309" s="9"/>
      <c r="AC309" s="9"/>
      <c r="AD309" s="9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>
        <v>3</v>
      </c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9" t="s">
        <v>941</v>
      </c>
      <c r="CB309" s="9" t="s">
        <v>216</v>
      </c>
    </row>
    <row r="310" spans="1:80" ht="12.75" customHeight="1" x14ac:dyDescent="0.2">
      <c r="A310" s="2" t="s">
        <v>1089</v>
      </c>
      <c r="B310" s="3" t="s">
        <v>1090</v>
      </c>
      <c r="C310" s="3" t="s">
        <v>1091</v>
      </c>
      <c r="D310" s="16">
        <v>44169</v>
      </c>
      <c r="E310" s="14" t="s">
        <v>82</v>
      </c>
      <c r="F310" s="2">
        <v>200</v>
      </c>
      <c r="G310" s="2">
        <v>200</v>
      </c>
      <c r="H310" s="2">
        <v>2000</v>
      </c>
      <c r="I310" s="2">
        <v>400</v>
      </c>
      <c r="K310" s="2">
        <v>100</v>
      </c>
      <c r="N310" s="9"/>
      <c r="V310" s="9"/>
      <c r="W310" s="9"/>
      <c r="X310" s="9"/>
      <c r="Y310" s="9"/>
      <c r="Z310" s="9"/>
      <c r="AA310" s="9"/>
      <c r="AB310" s="9"/>
      <c r="AC310" s="9"/>
      <c r="AD310" s="9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9" t="s">
        <v>923</v>
      </c>
      <c r="CB310" s="9" t="s">
        <v>100</v>
      </c>
    </row>
    <row r="311" spans="1:80" ht="12.75" customHeight="1" x14ac:dyDescent="0.2">
      <c r="A311" s="2" t="s">
        <v>1092</v>
      </c>
      <c r="B311" s="3" t="s">
        <v>1093</v>
      </c>
      <c r="C311" s="3" t="s">
        <v>1094</v>
      </c>
      <c r="D311" s="16">
        <v>45170</v>
      </c>
      <c r="E311" s="14" t="s">
        <v>82</v>
      </c>
      <c r="F311" s="2">
        <v>7.6</v>
      </c>
      <c r="G311" s="2">
        <v>17</v>
      </c>
      <c r="H311" s="2">
        <v>1000</v>
      </c>
      <c r="I311" s="2">
        <v>500</v>
      </c>
      <c r="J311" s="2" t="s">
        <v>135</v>
      </c>
      <c r="N311" s="9"/>
      <c r="V311" s="9"/>
      <c r="W311" s="9"/>
      <c r="X311" s="9"/>
      <c r="Y311" s="9"/>
      <c r="Z311" s="9"/>
      <c r="AA311" s="9"/>
      <c r="AB311" s="9"/>
      <c r="AC311" s="9"/>
      <c r="AD311" s="9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9" t="s">
        <v>349</v>
      </c>
      <c r="CB311" s="2" t="s">
        <v>110</v>
      </c>
    </row>
    <row r="312" spans="1:80" ht="27" customHeight="1" x14ac:dyDescent="0.2">
      <c r="A312" s="29" t="s">
        <v>1095</v>
      </c>
      <c r="B312" s="3" t="s">
        <v>1096</v>
      </c>
      <c r="C312" s="1" t="s">
        <v>1097</v>
      </c>
      <c r="D312" s="16">
        <v>44239</v>
      </c>
      <c r="E312" s="14" t="s">
        <v>82</v>
      </c>
      <c r="F312" s="2">
        <v>2</v>
      </c>
      <c r="G312" s="2">
        <v>0.6</v>
      </c>
      <c r="H312" s="2">
        <v>1000</v>
      </c>
      <c r="I312" s="2">
        <v>400</v>
      </c>
      <c r="K312" s="2">
        <v>100</v>
      </c>
      <c r="N312" s="9"/>
      <c r="V312" s="9"/>
      <c r="W312" s="9"/>
      <c r="X312" s="9"/>
      <c r="Y312" s="9"/>
      <c r="Z312" s="9"/>
      <c r="AA312" s="9"/>
      <c r="AB312" s="9"/>
      <c r="AC312" s="9"/>
      <c r="AD312" s="9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9" t="s">
        <v>1098</v>
      </c>
      <c r="CB312" s="9" t="s">
        <v>89</v>
      </c>
    </row>
    <row r="313" spans="1:80" ht="12.75" customHeight="1" x14ac:dyDescent="0.2">
      <c r="A313" s="29" t="s">
        <v>1099</v>
      </c>
      <c r="B313" s="3" t="s">
        <v>1100</v>
      </c>
      <c r="C313" s="1" t="s">
        <v>1101</v>
      </c>
      <c r="D313" s="16">
        <v>44239</v>
      </c>
      <c r="E313" s="14" t="s">
        <v>82</v>
      </c>
      <c r="F313" s="2">
        <v>2</v>
      </c>
      <c r="G313" s="2">
        <v>0.6</v>
      </c>
      <c r="H313" s="2">
        <v>1000</v>
      </c>
      <c r="I313" s="2">
        <v>400</v>
      </c>
      <c r="K313" s="2">
        <v>100</v>
      </c>
      <c r="N313" s="9"/>
      <c r="V313" s="9"/>
      <c r="W313" s="9"/>
      <c r="X313" s="9"/>
      <c r="Y313" s="9"/>
      <c r="Z313" s="9"/>
      <c r="AA313" s="9"/>
      <c r="AB313" s="9"/>
      <c r="AC313" s="9"/>
      <c r="AD313" s="9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9" t="s">
        <v>1102</v>
      </c>
      <c r="CB313" s="9" t="s">
        <v>89</v>
      </c>
    </row>
    <row r="314" spans="1:80" ht="12.75" customHeight="1" x14ac:dyDescent="0.2">
      <c r="A314" s="2" t="s">
        <v>1103</v>
      </c>
      <c r="B314" s="3" t="s">
        <v>1104</v>
      </c>
      <c r="C314" s="3" t="s">
        <v>1105</v>
      </c>
      <c r="D314" s="16">
        <v>39234</v>
      </c>
      <c r="E314" s="14">
        <v>40497</v>
      </c>
      <c r="F314" s="2">
        <v>2</v>
      </c>
      <c r="G314" s="2">
        <v>30</v>
      </c>
      <c r="H314" s="2">
        <v>600</v>
      </c>
      <c r="I314" s="2">
        <v>400</v>
      </c>
      <c r="K314" s="2">
        <v>100</v>
      </c>
      <c r="N314" s="9"/>
      <c r="V314" s="9"/>
      <c r="W314" s="9"/>
      <c r="X314" s="9"/>
      <c r="Y314" s="9"/>
      <c r="Z314" s="9"/>
      <c r="AA314" s="9"/>
      <c r="AB314" s="9"/>
      <c r="AC314" s="9"/>
      <c r="AD314" s="9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9" t="s">
        <v>757</v>
      </c>
      <c r="CB314" s="9" t="s">
        <v>372</v>
      </c>
    </row>
    <row r="315" spans="1:80" ht="12.75" customHeight="1" x14ac:dyDescent="0.2">
      <c r="A315" s="2" t="s">
        <v>1106</v>
      </c>
      <c r="B315" s="3" t="s">
        <v>1107</v>
      </c>
      <c r="C315" s="3" t="s">
        <v>1108</v>
      </c>
      <c r="D315" s="16">
        <v>45737</v>
      </c>
      <c r="E315" s="14" t="s">
        <v>82</v>
      </c>
      <c r="F315" s="2">
        <v>40</v>
      </c>
      <c r="G315" s="2">
        <f>SUM(0.93*60)</f>
        <v>55.800000000000004</v>
      </c>
      <c r="H315" s="2">
        <v>100</v>
      </c>
      <c r="I315" s="2">
        <v>150</v>
      </c>
      <c r="J315" s="2" t="s">
        <v>135</v>
      </c>
      <c r="N315" s="9"/>
      <c r="V315" s="9"/>
      <c r="W315" s="9"/>
      <c r="X315" s="9"/>
      <c r="Y315" s="9"/>
      <c r="Z315" s="9"/>
      <c r="AA315" s="9"/>
      <c r="AB315" s="9"/>
      <c r="AC315" s="9"/>
      <c r="AD315" s="9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9" t="s">
        <v>923</v>
      </c>
      <c r="CB315" s="9" t="s">
        <v>313</v>
      </c>
    </row>
    <row r="316" spans="1:80" ht="15" customHeight="1" x14ac:dyDescent="0.2">
      <c r="A316" s="2" t="s">
        <v>1109</v>
      </c>
      <c r="B316" s="3" t="s">
        <v>1110</v>
      </c>
      <c r="C316" s="3" t="s">
        <v>1111</v>
      </c>
      <c r="D316" s="16">
        <v>42177</v>
      </c>
      <c r="E316" s="14" t="s">
        <v>82</v>
      </c>
      <c r="F316" s="2">
        <v>1</v>
      </c>
      <c r="G316" s="2">
        <v>30</v>
      </c>
      <c r="H316" s="2">
        <v>1000</v>
      </c>
      <c r="I316" s="2">
        <v>500</v>
      </c>
      <c r="J316" s="2">
        <v>100</v>
      </c>
      <c r="K316" s="2" t="s">
        <v>82</v>
      </c>
      <c r="N316" s="9"/>
      <c r="V316" s="9"/>
      <c r="W316" s="9"/>
      <c r="X316" s="9"/>
      <c r="Y316" s="9"/>
      <c r="Z316" s="9"/>
      <c r="AA316" s="9"/>
      <c r="AB316" s="9"/>
      <c r="AC316" s="9"/>
      <c r="AD316" s="9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9" t="s">
        <v>1112</v>
      </c>
      <c r="CB316" s="9" t="s">
        <v>110</v>
      </c>
    </row>
    <row r="317" spans="1:80" ht="15" customHeight="1" x14ac:dyDescent="0.2">
      <c r="A317" s="2" t="s">
        <v>1113</v>
      </c>
      <c r="B317" s="3" t="s">
        <v>1114</v>
      </c>
      <c r="C317" s="3" t="s">
        <v>1115</v>
      </c>
      <c r="D317" s="16">
        <v>44958</v>
      </c>
      <c r="E317" s="14" t="s">
        <v>82</v>
      </c>
      <c r="F317" s="2">
        <v>0.5</v>
      </c>
      <c r="G317" s="2">
        <v>30</v>
      </c>
      <c r="H317" s="2">
        <v>600</v>
      </c>
      <c r="I317" s="2">
        <v>400</v>
      </c>
      <c r="N317" s="9"/>
      <c r="V317" s="9"/>
      <c r="W317" s="9"/>
      <c r="X317" s="9"/>
      <c r="Y317" s="9"/>
      <c r="Z317" s="9"/>
      <c r="AA317" s="9"/>
      <c r="AB317" s="9"/>
      <c r="AC317" s="9"/>
      <c r="AD317" s="9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9" t="s">
        <v>245</v>
      </c>
      <c r="CB317" s="9" t="s">
        <v>123</v>
      </c>
    </row>
    <row r="318" spans="1:80" ht="12.75" customHeight="1" x14ac:dyDescent="0.2">
      <c r="A318" s="2" t="s">
        <v>1116</v>
      </c>
      <c r="B318" s="3" t="s">
        <v>1117</v>
      </c>
      <c r="C318" s="3" t="s">
        <v>1118</v>
      </c>
      <c r="D318" s="16">
        <v>36708</v>
      </c>
      <c r="E318" s="14">
        <v>44378</v>
      </c>
      <c r="F318" s="2">
        <v>0.1</v>
      </c>
      <c r="G318" s="2">
        <v>50</v>
      </c>
      <c r="H318" s="2">
        <v>4000</v>
      </c>
      <c r="I318" s="2">
        <v>1500</v>
      </c>
      <c r="N318" s="9"/>
      <c r="P318" s="9">
        <v>400</v>
      </c>
      <c r="Q318" s="9">
        <v>200</v>
      </c>
      <c r="T318" s="9">
        <v>2000</v>
      </c>
      <c r="V318" s="9">
        <v>1000</v>
      </c>
      <c r="W318" s="9"/>
      <c r="X318" s="9"/>
      <c r="Y318" s="9">
        <v>100</v>
      </c>
      <c r="Z318" s="9">
        <v>100</v>
      </c>
      <c r="AA318" s="9">
        <v>500</v>
      </c>
      <c r="AB318" s="9"/>
      <c r="AC318" s="9">
        <v>4000</v>
      </c>
      <c r="AD318" s="9">
        <v>500</v>
      </c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 t="s">
        <v>241</v>
      </c>
      <c r="CB318" s="2" t="s">
        <v>1119</v>
      </c>
    </row>
    <row r="319" spans="1:80" ht="12.75" customHeight="1" x14ac:dyDescent="0.2">
      <c r="A319" s="2" t="s">
        <v>1120</v>
      </c>
      <c r="B319" s="3" t="s">
        <v>1121</v>
      </c>
      <c r="C319" s="3" t="s">
        <v>1122</v>
      </c>
      <c r="D319" s="16">
        <v>41445</v>
      </c>
      <c r="E319" s="14" t="s">
        <v>82</v>
      </c>
      <c r="F319" s="2">
        <v>0.5</v>
      </c>
      <c r="G319" s="2">
        <v>0.5</v>
      </c>
      <c r="H319" s="2">
        <v>12000</v>
      </c>
      <c r="I319" s="2">
        <v>1000</v>
      </c>
      <c r="J319" s="2">
        <v>100</v>
      </c>
      <c r="K319" s="2">
        <v>100</v>
      </c>
      <c r="N319" s="9"/>
      <c r="V319" s="9"/>
      <c r="W319" s="9"/>
      <c r="X319" s="9"/>
      <c r="Y319" s="9"/>
      <c r="Z319" s="9"/>
      <c r="AA319" s="9"/>
      <c r="AB319" s="9"/>
      <c r="AC319" s="9"/>
      <c r="AD319" s="9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9" t="s">
        <v>99</v>
      </c>
      <c r="CB319" s="9" t="s">
        <v>100</v>
      </c>
    </row>
    <row r="320" spans="1:80" ht="15" customHeight="1" x14ac:dyDescent="0.2">
      <c r="A320" s="2" t="s">
        <v>1123</v>
      </c>
      <c r="B320" s="3" t="s">
        <v>1124</v>
      </c>
      <c r="C320" s="3" t="s">
        <v>1125</v>
      </c>
      <c r="D320" s="16">
        <v>43826</v>
      </c>
      <c r="E320" s="14" t="s">
        <v>82</v>
      </c>
      <c r="F320" s="2">
        <v>5</v>
      </c>
      <c r="G320" s="2">
        <v>30</v>
      </c>
      <c r="H320" s="2">
        <v>200</v>
      </c>
      <c r="I320" s="2">
        <v>200</v>
      </c>
      <c r="K320" s="2">
        <v>100</v>
      </c>
      <c r="N320" s="9"/>
      <c r="V320" s="9"/>
      <c r="W320" s="9"/>
      <c r="X320" s="9"/>
      <c r="Y320" s="9"/>
      <c r="Z320" s="9"/>
      <c r="AA320" s="9"/>
      <c r="AB320" s="9"/>
      <c r="AC320" s="9"/>
      <c r="AD320" s="9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9" t="s">
        <v>99</v>
      </c>
      <c r="CB320" s="9" t="s">
        <v>1126</v>
      </c>
    </row>
    <row r="321" spans="1:80" ht="15" customHeight="1" x14ac:dyDescent="0.2">
      <c r="A321" s="2" t="s">
        <v>1127</v>
      </c>
      <c r="B321" s="3" t="s">
        <v>1128</v>
      </c>
      <c r="C321" s="3" t="s">
        <v>1129</v>
      </c>
      <c r="D321" s="16">
        <v>34016</v>
      </c>
      <c r="E321" s="14">
        <v>43448</v>
      </c>
      <c r="F321" s="2">
        <v>15</v>
      </c>
      <c r="G321" s="2">
        <v>120</v>
      </c>
      <c r="H321" s="2">
        <v>3000</v>
      </c>
      <c r="I321" s="2">
        <v>3000</v>
      </c>
      <c r="J321" s="2">
        <v>100</v>
      </c>
      <c r="K321" s="2" t="s">
        <v>82</v>
      </c>
      <c r="N321" s="9"/>
      <c r="V321" s="9"/>
      <c r="W321" s="9"/>
      <c r="X321" s="9"/>
      <c r="Y321" s="9"/>
      <c r="Z321" s="9"/>
      <c r="AA321" s="9"/>
      <c r="AB321" s="9"/>
      <c r="AC321" s="9"/>
      <c r="AD321" s="9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9" t="s">
        <v>159</v>
      </c>
      <c r="CB321" s="9" t="s">
        <v>100</v>
      </c>
    </row>
    <row r="322" spans="1:80" ht="12.75" customHeight="1" x14ac:dyDescent="0.2">
      <c r="A322" s="25" t="s">
        <v>1130</v>
      </c>
      <c r="B322" s="3" t="s">
        <v>1131</v>
      </c>
      <c r="C322" s="20" t="s">
        <v>1132</v>
      </c>
      <c r="D322" s="16">
        <v>43899</v>
      </c>
      <c r="E322" s="14" t="s">
        <v>82</v>
      </c>
      <c r="F322" s="2">
        <v>2</v>
      </c>
      <c r="G322" s="2">
        <f>SUM(0.02*60)</f>
        <v>1.2</v>
      </c>
      <c r="H322" s="2">
        <v>1000</v>
      </c>
      <c r="I322" s="2">
        <v>400</v>
      </c>
      <c r="N322" s="9"/>
      <c r="V322" s="9"/>
      <c r="W322" s="9"/>
      <c r="X322" s="9"/>
      <c r="Y322" s="9"/>
      <c r="Z322" s="9"/>
      <c r="AA322" s="9"/>
      <c r="AB322" s="9"/>
      <c r="AC322" s="9"/>
      <c r="AD322" s="9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9" t="s">
        <v>159</v>
      </c>
      <c r="CB322" s="9" t="s">
        <v>89</v>
      </c>
    </row>
    <row r="323" spans="1:80" ht="12.75" customHeight="1" x14ac:dyDescent="0.2">
      <c r="A323" s="2" t="s">
        <v>1133</v>
      </c>
      <c r="B323" s="3" t="s">
        <v>1134</v>
      </c>
      <c r="C323" s="3" t="s">
        <v>1135</v>
      </c>
      <c r="D323" s="16">
        <v>39540</v>
      </c>
      <c r="E323" s="14" t="s">
        <v>82</v>
      </c>
      <c r="F323" s="2">
        <v>550</v>
      </c>
      <c r="G323" s="2">
        <v>1300</v>
      </c>
      <c r="H323" s="2">
        <v>1500</v>
      </c>
      <c r="I323" s="2">
        <v>1000</v>
      </c>
      <c r="J323" s="2" t="s">
        <v>98</v>
      </c>
      <c r="K323" s="2" t="s">
        <v>82</v>
      </c>
      <c r="N323" s="9"/>
      <c r="V323" s="9"/>
      <c r="W323" s="9"/>
      <c r="X323" s="9"/>
      <c r="Y323" s="9"/>
      <c r="Z323" s="9"/>
      <c r="AA323" s="9"/>
      <c r="AB323" s="9"/>
      <c r="AC323" s="9"/>
      <c r="AD323" s="9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9" t="s">
        <v>159</v>
      </c>
      <c r="CB323" s="9" t="s">
        <v>100</v>
      </c>
    </row>
    <row r="324" spans="1:80" ht="12.75" customHeight="1" x14ac:dyDescent="0.2">
      <c r="A324" s="2" t="s">
        <v>1136</v>
      </c>
      <c r="B324" s="3" t="s">
        <v>1137</v>
      </c>
      <c r="C324" s="3" t="s">
        <v>1138</v>
      </c>
      <c r="D324" s="16">
        <v>38961</v>
      </c>
      <c r="E324" s="14">
        <v>44015</v>
      </c>
      <c r="F324" s="2">
        <v>25</v>
      </c>
      <c r="G324" s="2" t="s">
        <v>82</v>
      </c>
      <c r="H324" s="2">
        <v>600</v>
      </c>
      <c r="I324" s="2">
        <v>400</v>
      </c>
      <c r="N324" s="9"/>
      <c r="V324" s="9"/>
      <c r="W324" s="9"/>
      <c r="X324" s="9"/>
      <c r="Y324" s="9"/>
      <c r="Z324" s="9"/>
      <c r="AA324" s="9"/>
      <c r="AB324" s="9"/>
      <c r="AC324" s="9">
        <v>5000</v>
      </c>
      <c r="AD324" s="9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9" t="s">
        <v>109</v>
      </c>
      <c r="CB324" s="2" t="s">
        <v>323</v>
      </c>
    </row>
    <row r="325" spans="1:80" ht="12.75" customHeight="1" x14ac:dyDescent="0.2">
      <c r="A325" s="2" t="s">
        <v>1139</v>
      </c>
      <c r="B325" s="3" t="s">
        <v>1140</v>
      </c>
      <c r="C325" s="3" t="s">
        <v>1141</v>
      </c>
      <c r="D325" s="16">
        <v>41183</v>
      </c>
      <c r="E325" s="14" t="s">
        <v>82</v>
      </c>
      <c r="F325" s="2">
        <v>5</v>
      </c>
      <c r="G325" s="2">
        <v>12</v>
      </c>
      <c r="H325" s="2">
        <v>1000</v>
      </c>
      <c r="I325" s="2">
        <v>500</v>
      </c>
      <c r="N325" s="9"/>
      <c r="V325" s="9"/>
      <c r="W325" s="9"/>
      <c r="X325" s="9"/>
      <c r="Y325" s="9"/>
      <c r="Z325" s="9"/>
      <c r="AA325" s="9"/>
      <c r="AB325" s="9"/>
      <c r="AC325" s="9"/>
      <c r="AD325" s="9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>
        <v>100</v>
      </c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9" t="s">
        <v>941</v>
      </c>
      <c r="CB325" s="9" t="s">
        <v>110</v>
      </c>
    </row>
    <row r="326" spans="1:80" ht="12.75" customHeight="1" x14ac:dyDescent="0.2">
      <c r="A326" s="2" t="s">
        <v>1142</v>
      </c>
      <c r="B326" s="3" t="s">
        <v>1143</v>
      </c>
      <c r="C326" s="3" t="s">
        <v>1144</v>
      </c>
      <c r="D326" s="16">
        <v>33633</v>
      </c>
      <c r="E326" s="14">
        <v>43476</v>
      </c>
      <c r="F326" s="2">
        <v>700</v>
      </c>
      <c r="G326" s="2">
        <v>750</v>
      </c>
      <c r="H326" s="2">
        <v>3000</v>
      </c>
      <c r="I326" s="2">
        <v>500</v>
      </c>
      <c r="J326" s="9"/>
      <c r="K326" s="2">
        <v>100</v>
      </c>
      <c r="N326" s="9"/>
      <c r="V326" s="9"/>
      <c r="W326" s="9"/>
      <c r="X326" s="9"/>
      <c r="Y326" s="9"/>
      <c r="Z326" s="9"/>
      <c r="AA326" s="9"/>
      <c r="AB326" s="9"/>
      <c r="AC326" s="9"/>
      <c r="AD326" s="9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9" t="s">
        <v>114</v>
      </c>
      <c r="CB326" s="9" t="s">
        <v>1145</v>
      </c>
    </row>
    <row r="327" spans="1:80" ht="12.75" customHeight="1" x14ac:dyDescent="0.2">
      <c r="A327" s="2" t="s">
        <v>1146</v>
      </c>
      <c r="B327" s="3" t="s">
        <v>1147</v>
      </c>
      <c r="C327" s="3" t="s">
        <v>1148</v>
      </c>
      <c r="D327" s="16">
        <v>44239</v>
      </c>
      <c r="E327" s="14" t="s">
        <v>82</v>
      </c>
      <c r="F327" s="2">
        <v>3</v>
      </c>
      <c r="G327" s="2">
        <v>1.8</v>
      </c>
      <c r="H327" s="2">
        <v>1000</v>
      </c>
      <c r="I327" s="2">
        <v>400</v>
      </c>
      <c r="J327" s="9"/>
      <c r="K327" s="2">
        <v>100</v>
      </c>
      <c r="N327" s="9"/>
      <c r="V327" s="9"/>
      <c r="W327" s="9"/>
      <c r="X327" s="9"/>
      <c r="Y327" s="9"/>
      <c r="Z327" s="9"/>
      <c r="AA327" s="9"/>
      <c r="AB327" s="9"/>
      <c r="AC327" s="9"/>
      <c r="AD327" s="9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9" t="s">
        <v>1149</v>
      </c>
      <c r="CB327" s="9" t="s">
        <v>89</v>
      </c>
    </row>
    <row r="328" spans="1:80" ht="12.75" customHeight="1" x14ac:dyDescent="0.2">
      <c r="A328" s="2" t="s">
        <v>1150</v>
      </c>
      <c r="B328" s="3" t="s">
        <v>1151</v>
      </c>
      <c r="C328" s="3" t="s">
        <v>1152</v>
      </c>
      <c r="D328" s="16">
        <v>43719</v>
      </c>
      <c r="E328" s="14" t="s">
        <v>82</v>
      </c>
      <c r="F328" s="2">
        <v>10</v>
      </c>
      <c r="G328" s="2">
        <v>0.5</v>
      </c>
      <c r="H328" s="2">
        <v>4000</v>
      </c>
      <c r="I328" s="2">
        <v>2000</v>
      </c>
      <c r="J328" s="9">
        <v>100</v>
      </c>
      <c r="N328" s="9"/>
      <c r="V328" s="9"/>
      <c r="W328" s="9"/>
      <c r="X328" s="9"/>
      <c r="Y328" s="9"/>
      <c r="Z328" s="9"/>
      <c r="AA328" s="9"/>
      <c r="AB328" s="9"/>
      <c r="AC328" s="9"/>
      <c r="AD328" s="9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9" t="s">
        <v>253</v>
      </c>
      <c r="CB328" s="9" t="s">
        <v>100</v>
      </c>
    </row>
    <row r="329" spans="1:80" ht="12.75" customHeight="1" x14ac:dyDescent="0.2">
      <c r="A329" s="2" t="s">
        <v>1153</v>
      </c>
      <c r="B329" s="3" t="s">
        <v>2892</v>
      </c>
      <c r="C329" s="3" t="s">
        <v>1154</v>
      </c>
      <c r="D329" s="16">
        <v>46013</v>
      </c>
      <c r="E329" s="14" t="s">
        <v>82</v>
      </c>
      <c r="F329" s="2">
        <v>7</v>
      </c>
      <c r="G329" s="2">
        <v>36</v>
      </c>
      <c r="H329" s="2">
        <v>1000</v>
      </c>
      <c r="I329" s="2">
        <v>500</v>
      </c>
      <c r="J329" s="9" t="s">
        <v>135</v>
      </c>
      <c r="N329" s="9"/>
      <c r="V329" s="9"/>
      <c r="W329" s="9"/>
      <c r="X329" s="9"/>
      <c r="Y329" s="9"/>
      <c r="Z329" s="9"/>
      <c r="AA329" s="9"/>
      <c r="AB329" s="9"/>
      <c r="AC329" s="9"/>
      <c r="AD329" s="9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9" t="s">
        <v>1155</v>
      </c>
      <c r="CB329" s="9" t="s">
        <v>110</v>
      </c>
    </row>
    <row r="330" spans="1:80" ht="12.75" customHeight="1" x14ac:dyDescent="0.2">
      <c r="A330" s="2" t="s">
        <v>1156</v>
      </c>
      <c r="B330" s="3" t="s">
        <v>1157</v>
      </c>
      <c r="C330" s="3" t="s">
        <v>1158</v>
      </c>
      <c r="D330" s="16">
        <v>38651</v>
      </c>
      <c r="E330" s="14">
        <v>43476</v>
      </c>
      <c r="F330" s="2">
        <v>95</v>
      </c>
      <c r="G330" s="2">
        <v>120</v>
      </c>
      <c r="H330" s="2">
        <v>5000</v>
      </c>
      <c r="I330" s="2">
        <v>500</v>
      </c>
      <c r="J330" s="2">
        <v>100</v>
      </c>
      <c r="K330" s="2">
        <v>100</v>
      </c>
      <c r="N330" s="9"/>
      <c r="V330" s="9"/>
      <c r="W330" s="9"/>
      <c r="X330" s="9"/>
      <c r="Y330" s="9"/>
      <c r="Z330" s="9"/>
      <c r="AA330" s="9"/>
      <c r="AB330" s="9"/>
      <c r="AC330" s="9"/>
      <c r="AD330" s="9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9" t="s">
        <v>933</v>
      </c>
      <c r="CB330" s="9" t="s">
        <v>1159</v>
      </c>
    </row>
    <row r="331" spans="1:80" ht="12.75" customHeight="1" x14ac:dyDescent="0.2">
      <c r="A331" s="2" t="s">
        <v>1160</v>
      </c>
      <c r="B331" s="3" t="s">
        <v>1161</v>
      </c>
      <c r="C331" s="3" t="s">
        <v>1162</v>
      </c>
      <c r="D331" s="16">
        <v>44123</v>
      </c>
      <c r="E331" s="14" t="s">
        <v>82</v>
      </c>
      <c r="F331" s="2">
        <v>1</v>
      </c>
      <c r="G331" s="2">
        <f>SUM(0.28*60)</f>
        <v>16.8</v>
      </c>
      <c r="H331" s="2">
        <v>1000</v>
      </c>
      <c r="I331" s="2">
        <v>500</v>
      </c>
      <c r="J331" s="2">
        <v>100</v>
      </c>
      <c r="N331" s="9"/>
      <c r="V331" s="9"/>
      <c r="W331" s="9"/>
      <c r="X331" s="9"/>
      <c r="Y331" s="9"/>
      <c r="Z331" s="9"/>
      <c r="AA331" s="9"/>
      <c r="AB331" s="9"/>
      <c r="AC331" s="9"/>
      <c r="AD331" s="9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9" t="s">
        <v>349</v>
      </c>
      <c r="CB331" s="9" t="s">
        <v>110</v>
      </c>
    </row>
    <row r="332" spans="1:80" ht="12.75" customHeight="1" x14ac:dyDescent="0.2">
      <c r="A332" s="2" t="s">
        <v>1163</v>
      </c>
      <c r="B332" s="3" t="s">
        <v>1164</v>
      </c>
      <c r="C332" s="3" t="s">
        <v>1165</v>
      </c>
      <c r="D332" s="16">
        <v>42614</v>
      </c>
      <c r="E332" s="14" t="s">
        <v>82</v>
      </c>
      <c r="F332" s="2">
        <v>0.1</v>
      </c>
      <c r="G332" s="2">
        <v>6</v>
      </c>
      <c r="H332" s="2">
        <v>1400</v>
      </c>
      <c r="I332" s="2">
        <v>200</v>
      </c>
      <c r="J332" s="2">
        <v>100</v>
      </c>
      <c r="N332" s="9"/>
      <c r="V332" s="9"/>
      <c r="W332" s="9"/>
      <c r="X332" s="9"/>
      <c r="Y332" s="9"/>
      <c r="Z332" s="9"/>
      <c r="AA332" s="9"/>
      <c r="AB332" s="9"/>
      <c r="AC332" s="9"/>
      <c r="AD332" s="9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9" t="s">
        <v>93</v>
      </c>
      <c r="CB332" s="9" t="s">
        <v>154</v>
      </c>
    </row>
    <row r="333" spans="1:80" ht="12.75" customHeight="1" x14ac:dyDescent="0.2">
      <c r="A333" s="2" t="s">
        <v>1166</v>
      </c>
      <c r="B333" s="3" t="s">
        <v>1167</v>
      </c>
      <c r="C333" s="3" t="s">
        <v>1168</v>
      </c>
      <c r="D333" s="16">
        <v>42751</v>
      </c>
      <c r="E333" s="14" t="s">
        <v>82</v>
      </c>
      <c r="F333" s="2">
        <v>70</v>
      </c>
      <c r="G333" s="2">
        <v>120</v>
      </c>
      <c r="H333" s="2">
        <v>500</v>
      </c>
      <c r="I333" s="2">
        <v>300</v>
      </c>
      <c r="N333" s="9"/>
      <c r="V333" s="9"/>
      <c r="W333" s="9"/>
      <c r="X333" s="9"/>
      <c r="Y333" s="9"/>
      <c r="Z333" s="9"/>
      <c r="AA333" s="9"/>
      <c r="AB333" s="9"/>
      <c r="AC333" s="9"/>
      <c r="AD333" s="9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9" t="s">
        <v>93</v>
      </c>
      <c r="CB333" s="9" t="s">
        <v>1169</v>
      </c>
    </row>
    <row r="334" spans="1:80" ht="12.75" customHeight="1" x14ac:dyDescent="0.2">
      <c r="A334" s="2" t="s">
        <v>1170</v>
      </c>
      <c r="B334" s="3" t="s">
        <v>1171</v>
      </c>
      <c r="C334" s="3" t="s">
        <v>1172</v>
      </c>
      <c r="D334" s="16">
        <v>38626</v>
      </c>
      <c r="E334" s="14">
        <v>42150</v>
      </c>
      <c r="F334" s="2">
        <v>5</v>
      </c>
      <c r="G334" s="2">
        <v>4.2</v>
      </c>
      <c r="H334" s="2">
        <v>4500</v>
      </c>
      <c r="I334" s="2">
        <v>2000</v>
      </c>
      <c r="J334" s="2">
        <v>100</v>
      </c>
      <c r="K334" s="2" t="s">
        <v>82</v>
      </c>
      <c r="N334" s="9"/>
      <c r="V334" s="9"/>
      <c r="W334" s="9"/>
      <c r="X334" s="9"/>
      <c r="Y334" s="9"/>
      <c r="Z334" s="9"/>
      <c r="AA334" s="9"/>
      <c r="AB334" s="9"/>
      <c r="AC334" s="9"/>
      <c r="AD334" s="9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9" t="s">
        <v>159</v>
      </c>
      <c r="CB334" s="9" t="s">
        <v>100</v>
      </c>
    </row>
    <row r="335" spans="1:80" ht="12.75" customHeight="1" x14ac:dyDescent="0.2">
      <c r="A335" s="9" t="s">
        <v>1173</v>
      </c>
      <c r="B335" s="3" t="s">
        <v>1174</v>
      </c>
      <c r="C335" s="3" t="s">
        <v>1175</v>
      </c>
      <c r="D335" s="16">
        <v>42326</v>
      </c>
      <c r="E335" s="14">
        <v>43194</v>
      </c>
      <c r="F335" s="2">
        <v>70</v>
      </c>
      <c r="G335" s="2">
        <v>480</v>
      </c>
      <c r="H335" s="9">
        <v>300</v>
      </c>
      <c r="I335" s="9">
        <v>200</v>
      </c>
      <c r="J335" s="9" t="s">
        <v>82</v>
      </c>
      <c r="K335" s="9" t="s">
        <v>82</v>
      </c>
      <c r="L335" s="9"/>
      <c r="M335" s="9"/>
      <c r="N335" s="9"/>
      <c r="V335" s="9"/>
      <c r="W335" s="9"/>
      <c r="X335" s="9"/>
      <c r="Y335" s="9"/>
      <c r="Z335" s="9"/>
      <c r="AA335" s="9"/>
      <c r="AB335" s="9"/>
      <c r="AC335" s="9"/>
      <c r="AD335" s="9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9" t="s">
        <v>114</v>
      </c>
      <c r="CB335" s="9" t="s">
        <v>216</v>
      </c>
    </row>
    <row r="336" spans="1:80" ht="12.75" customHeight="1" x14ac:dyDescent="0.2">
      <c r="A336" s="2" t="s">
        <v>1176</v>
      </c>
      <c r="B336" s="3" t="s">
        <v>1174</v>
      </c>
      <c r="C336" s="3" t="s">
        <v>1175</v>
      </c>
      <c r="D336" s="16">
        <v>42326</v>
      </c>
      <c r="E336" s="14">
        <v>43194</v>
      </c>
      <c r="F336" s="2">
        <v>30</v>
      </c>
      <c r="G336" s="2">
        <v>480</v>
      </c>
      <c r="H336" s="2">
        <v>1000</v>
      </c>
      <c r="I336" s="2">
        <v>500</v>
      </c>
      <c r="J336" s="2" t="s">
        <v>82</v>
      </c>
      <c r="K336" s="2" t="s">
        <v>82</v>
      </c>
      <c r="N336" s="9"/>
      <c r="V336" s="9"/>
      <c r="W336" s="9"/>
      <c r="X336" s="9"/>
      <c r="Y336" s="9"/>
      <c r="Z336" s="9"/>
      <c r="AA336" s="9"/>
      <c r="AB336" s="9"/>
      <c r="AC336" s="9"/>
      <c r="AD336" s="9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9" t="s">
        <v>114</v>
      </c>
      <c r="CB336" s="9" t="s">
        <v>203</v>
      </c>
    </row>
    <row r="337" spans="1:80" ht="12.75" customHeight="1" x14ac:dyDescent="0.2">
      <c r="A337" s="18" t="s">
        <v>1177</v>
      </c>
      <c r="B337" s="3" t="s">
        <v>1178</v>
      </c>
      <c r="C337" s="3" t="s">
        <v>1179</v>
      </c>
      <c r="D337" s="16">
        <v>43159</v>
      </c>
      <c r="E337" s="14" t="s">
        <v>82</v>
      </c>
      <c r="F337" s="2">
        <v>2</v>
      </c>
      <c r="G337" s="2">
        <v>12</v>
      </c>
      <c r="H337" s="2">
        <v>3500</v>
      </c>
      <c r="I337" s="2">
        <v>1500</v>
      </c>
      <c r="J337" s="2">
        <v>100</v>
      </c>
      <c r="K337" s="2">
        <v>100</v>
      </c>
      <c r="N337" s="9"/>
      <c r="V337" s="9"/>
      <c r="W337" s="9"/>
      <c r="X337" s="9"/>
      <c r="Y337" s="9"/>
      <c r="Z337" s="9"/>
      <c r="AA337" s="9"/>
      <c r="AB337" s="9"/>
      <c r="AC337" s="9"/>
      <c r="AD337" s="9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9" t="s">
        <v>114</v>
      </c>
      <c r="CB337" s="9" t="s">
        <v>1180</v>
      </c>
    </row>
    <row r="338" spans="1:80" ht="12.75" customHeight="1" x14ac:dyDescent="0.2">
      <c r="A338" s="2" t="s">
        <v>1181</v>
      </c>
      <c r="B338" s="3" t="s">
        <v>1182</v>
      </c>
      <c r="C338" s="3" t="s">
        <v>1183</v>
      </c>
      <c r="D338" s="16">
        <v>33933</v>
      </c>
      <c r="E338" s="14">
        <v>45078</v>
      </c>
      <c r="F338" s="2">
        <v>120</v>
      </c>
      <c r="G338" s="2">
        <v>140</v>
      </c>
      <c r="H338" s="2">
        <v>600</v>
      </c>
      <c r="I338" s="2">
        <v>400</v>
      </c>
      <c r="K338" s="2">
        <v>100</v>
      </c>
      <c r="N338" s="9"/>
      <c r="V338" s="9"/>
      <c r="W338" s="9"/>
      <c r="X338" s="9"/>
      <c r="Y338" s="9"/>
      <c r="Z338" s="9"/>
      <c r="AA338" s="9"/>
      <c r="AB338" s="9"/>
      <c r="AC338" s="9"/>
      <c r="AD338" s="9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9" t="s">
        <v>99</v>
      </c>
      <c r="CB338" s="9" t="s">
        <v>154</v>
      </c>
    </row>
    <row r="339" spans="1:80" ht="12.75" customHeight="1" x14ac:dyDescent="0.2">
      <c r="A339" s="2" t="s">
        <v>1184</v>
      </c>
      <c r="B339" s="3" t="s">
        <v>1185</v>
      </c>
      <c r="C339" s="3" t="s">
        <v>1186</v>
      </c>
      <c r="D339" s="16">
        <v>40525</v>
      </c>
      <c r="E339" s="14">
        <v>45078</v>
      </c>
      <c r="F339" s="2">
        <v>30</v>
      </c>
      <c r="G339" s="2">
        <f>SUM(0.75*60)</f>
        <v>45</v>
      </c>
      <c r="H339" s="2">
        <v>600</v>
      </c>
      <c r="I339" s="2">
        <v>400</v>
      </c>
      <c r="K339" s="2">
        <v>100</v>
      </c>
      <c r="N339" s="9"/>
      <c r="V339" s="9"/>
      <c r="W339" s="9"/>
      <c r="X339" s="9"/>
      <c r="Y339" s="9"/>
      <c r="Z339" s="9"/>
      <c r="AA339" s="9"/>
      <c r="AB339" s="9"/>
      <c r="AC339" s="9"/>
      <c r="AD339" s="9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9" t="s">
        <v>99</v>
      </c>
      <c r="CB339" s="9" t="s">
        <v>154</v>
      </c>
    </row>
    <row r="340" spans="1:80" ht="12.75" customHeight="1" x14ac:dyDescent="0.2">
      <c r="A340" s="2" t="s">
        <v>1187</v>
      </c>
      <c r="B340" s="3" t="s">
        <v>1188</v>
      </c>
      <c r="C340" s="3" t="s">
        <v>1189</v>
      </c>
      <c r="D340" s="16">
        <v>33891</v>
      </c>
      <c r="E340" s="14">
        <v>40575</v>
      </c>
      <c r="F340" s="2">
        <v>30</v>
      </c>
      <c r="G340" s="2">
        <v>62</v>
      </c>
      <c r="H340" s="2">
        <v>600</v>
      </c>
      <c r="I340" s="2">
        <v>400</v>
      </c>
      <c r="K340" s="2">
        <v>100</v>
      </c>
      <c r="N340" s="9"/>
      <c r="V340" s="9"/>
      <c r="W340" s="9"/>
      <c r="X340" s="9"/>
      <c r="Y340" s="9"/>
      <c r="Z340" s="9"/>
      <c r="AA340" s="9"/>
      <c r="AB340" s="9"/>
      <c r="AC340" s="9"/>
      <c r="AD340" s="9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9" t="s">
        <v>105</v>
      </c>
      <c r="CB340" s="9" t="s">
        <v>154</v>
      </c>
    </row>
    <row r="341" spans="1:80" ht="12.75" customHeight="1" x14ac:dyDescent="0.2">
      <c r="A341" s="2" t="s">
        <v>1190</v>
      </c>
      <c r="B341" s="3" t="s">
        <v>1191</v>
      </c>
      <c r="C341" s="3" t="s">
        <v>1192</v>
      </c>
      <c r="D341" s="16">
        <v>40693</v>
      </c>
      <c r="E341" s="14">
        <v>44425</v>
      </c>
      <c r="F341" s="2" t="s">
        <v>1193</v>
      </c>
      <c r="H341" s="2" t="s">
        <v>82</v>
      </c>
      <c r="I341" s="2" t="s">
        <v>82</v>
      </c>
      <c r="N341" s="9"/>
      <c r="V341" s="9"/>
      <c r="W341" s="9"/>
      <c r="X341" s="9"/>
      <c r="Y341" s="9"/>
      <c r="Z341" s="9"/>
      <c r="AA341" s="9"/>
      <c r="AB341" s="9"/>
      <c r="AC341" s="9"/>
      <c r="AD341" s="9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9" t="s">
        <v>349</v>
      </c>
      <c r="CB341" s="2" t="s">
        <v>154</v>
      </c>
    </row>
    <row r="342" spans="1:80" ht="15.75" customHeight="1" x14ac:dyDescent="0.2">
      <c r="A342" s="2" t="s">
        <v>1194</v>
      </c>
      <c r="B342" s="3" t="s">
        <v>1195</v>
      </c>
      <c r="C342" s="3" t="s">
        <v>1196</v>
      </c>
      <c r="D342" s="16">
        <v>45505</v>
      </c>
      <c r="E342" s="14" t="s">
        <v>82</v>
      </c>
      <c r="F342" s="2">
        <v>1</v>
      </c>
      <c r="G342" s="2">
        <f>SUM(0.42*60)</f>
        <v>25.2</v>
      </c>
      <c r="H342" s="2">
        <v>1000</v>
      </c>
      <c r="I342" s="2">
        <v>500</v>
      </c>
      <c r="J342" s="2" t="s">
        <v>135</v>
      </c>
      <c r="N342" s="9"/>
      <c r="V342" s="9"/>
      <c r="W342" s="9"/>
      <c r="X342" s="9"/>
      <c r="Y342" s="9"/>
      <c r="Z342" s="9"/>
      <c r="AA342" s="9"/>
      <c r="AB342" s="9"/>
      <c r="AC342" s="9"/>
      <c r="AD342" s="9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9" t="s">
        <v>923</v>
      </c>
      <c r="CB342" s="2" t="s">
        <v>110</v>
      </c>
    </row>
    <row r="343" spans="1:80" ht="12.75" customHeight="1" x14ac:dyDescent="0.2">
      <c r="A343" s="2" t="s">
        <v>1197</v>
      </c>
      <c r="B343" s="3" t="s">
        <v>1198</v>
      </c>
      <c r="C343" s="3" t="s">
        <v>1199</v>
      </c>
      <c r="D343" s="16">
        <v>39804</v>
      </c>
      <c r="E343" s="14">
        <v>43349</v>
      </c>
      <c r="F343" s="2">
        <v>25</v>
      </c>
      <c r="G343" s="2">
        <v>31.8</v>
      </c>
      <c r="H343" s="2">
        <v>1000</v>
      </c>
      <c r="I343" s="2">
        <v>500</v>
      </c>
      <c r="J343" s="2">
        <v>100</v>
      </c>
      <c r="N343" s="9"/>
      <c r="V343" s="9"/>
      <c r="W343" s="9"/>
      <c r="X343" s="9"/>
      <c r="Y343" s="9"/>
      <c r="Z343" s="9"/>
      <c r="AA343" s="9"/>
      <c r="AB343" s="9"/>
      <c r="AC343" s="9"/>
      <c r="AD343" s="9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9" t="s">
        <v>93</v>
      </c>
      <c r="CB343" s="2" t="s">
        <v>110</v>
      </c>
    </row>
    <row r="344" spans="1:80" ht="12.75" customHeight="1" x14ac:dyDescent="0.2">
      <c r="A344" s="2" t="s">
        <v>1200</v>
      </c>
      <c r="B344" s="3" t="s">
        <v>1201</v>
      </c>
      <c r="C344" s="3" t="s">
        <v>1199</v>
      </c>
      <c r="D344" s="16">
        <v>39790</v>
      </c>
      <c r="E344" s="14">
        <v>44958</v>
      </c>
      <c r="F344" s="2">
        <v>35</v>
      </c>
      <c r="G344" s="2">
        <v>300</v>
      </c>
      <c r="H344" s="2">
        <v>1000</v>
      </c>
      <c r="I344" s="2">
        <v>400</v>
      </c>
      <c r="N344" s="9"/>
      <c r="V344" s="9"/>
      <c r="W344" s="9"/>
      <c r="X344" s="9"/>
      <c r="Y344" s="9"/>
      <c r="Z344" s="9"/>
      <c r="AA344" s="9"/>
      <c r="AB344" s="9"/>
      <c r="AC344" s="9">
        <v>10000</v>
      </c>
      <c r="AD344" s="9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9" t="s">
        <v>93</v>
      </c>
      <c r="CB344" s="2" t="s">
        <v>440</v>
      </c>
    </row>
    <row r="345" spans="1:80" ht="12.75" customHeight="1" x14ac:dyDescent="0.2">
      <c r="A345" s="2" t="s">
        <v>1202</v>
      </c>
      <c r="B345" s="3" t="s">
        <v>1203</v>
      </c>
      <c r="C345" s="3" t="s">
        <v>1204</v>
      </c>
      <c r="D345" s="16">
        <v>39939</v>
      </c>
      <c r="E345" s="14" t="s">
        <v>82</v>
      </c>
      <c r="F345" s="2">
        <v>2</v>
      </c>
      <c r="G345" s="2">
        <v>4</v>
      </c>
      <c r="H345" s="2">
        <v>600</v>
      </c>
      <c r="I345" s="2">
        <v>400</v>
      </c>
      <c r="N345" s="9"/>
      <c r="V345" s="9"/>
      <c r="W345" s="9"/>
      <c r="X345" s="9"/>
      <c r="Y345" s="9"/>
      <c r="Z345" s="9"/>
      <c r="AA345" s="9"/>
      <c r="AB345" s="9"/>
      <c r="AC345" s="9"/>
      <c r="AD345" s="9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9" t="s">
        <v>130</v>
      </c>
      <c r="CB345" s="9" t="s">
        <v>110</v>
      </c>
    </row>
    <row r="346" spans="1:80" ht="39" customHeight="1" x14ac:dyDescent="0.2">
      <c r="A346" s="2" t="s">
        <v>1205</v>
      </c>
      <c r="B346" s="3" t="s">
        <v>1206</v>
      </c>
      <c r="C346" s="3" t="s">
        <v>1207</v>
      </c>
      <c r="D346" s="16">
        <v>40399</v>
      </c>
      <c r="E346" s="14" t="s">
        <v>82</v>
      </c>
      <c r="F346" s="2">
        <v>5</v>
      </c>
      <c r="G346" s="2">
        <v>9</v>
      </c>
      <c r="H346" s="2">
        <v>600</v>
      </c>
      <c r="I346" s="2">
        <v>400</v>
      </c>
      <c r="K346" s="2">
        <v>100</v>
      </c>
      <c r="N346" s="9"/>
      <c r="V346" s="9"/>
      <c r="W346" s="9"/>
      <c r="X346" s="9"/>
      <c r="Y346" s="9"/>
      <c r="Z346" s="9"/>
      <c r="AA346" s="9"/>
      <c r="AB346" s="9"/>
      <c r="AC346" s="9">
        <v>10000</v>
      </c>
      <c r="AD346" s="9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9" t="s">
        <v>99</v>
      </c>
      <c r="CB346" s="9" t="s">
        <v>1208</v>
      </c>
    </row>
    <row r="347" spans="1:80" ht="39" customHeight="1" x14ac:dyDescent="0.2">
      <c r="A347" s="2" t="s">
        <v>1209</v>
      </c>
      <c r="B347" s="3" t="s">
        <v>1210</v>
      </c>
      <c r="C347" s="3" t="s">
        <v>1211</v>
      </c>
      <c r="D347" s="16">
        <v>42023</v>
      </c>
      <c r="E347" s="14" t="s">
        <v>82</v>
      </c>
      <c r="F347" s="2">
        <v>1.6</v>
      </c>
      <c r="G347" s="2">
        <v>3</v>
      </c>
      <c r="H347" s="2">
        <v>1000</v>
      </c>
      <c r="I347" s="2">
        <v>500</v>
      </c>
      <c r="J347" s="2">
        <v>100</v>
      </c>
      <c r="K347" s="2">
        <v>100</v>
      </c>
      <c r="N347" s="9"/>
      <c r="V347" s="9"/>
      <c r="W347" s="9"/>
      <c r="X347" s="9"/>
      <c r="Y347" s="9"/>
      <c r="Z347" s="9"/>
      <c r="AA347" s="9"/>
      <c r="AB347" s="9"/>
      <c r="AC347" s="9"/>
      <c r="AD347" s="9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>
        <v>100</v>
      </c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9" t="s">
        <v>691</v>
      </c>
      <c r="CB347" s="9" t="s">
        <v>110</v>
      </c>
    </row>
    <row r="348" spans="1:80" ht="12.75" customHeight="1" x14ac:dyDescent="0.2">
      <c r="A348" s="2" t="s">
        <v>1212</v>
      </c>
      <c r="B348" s="3" t="s">
        <v>1213</v>
      </c>
      <c r="C348" s="3" t="s">
        <v>1214</v>
      </c>
      <c r="D348" s="16">
        <v>40360</v>
      </c>
      <c r="E348" s="14">
        <v>45764</v>
      </c>
      <c r="F348" s="2">
        <v>15</v>
      </c>
      <c r="G348" s="2">
        <v>25</v>
      </c>
      <c r="H348" s="2">
        <v>10000</v>
      </c>
      <c r="I348" s="2">
        <v>2000</v>
      </c>
      <c r="J348" s="2">
        <v>200</v>
      </c>
      <c r="K348" s="2">
        <v>100</v>
      </c>
      <c r="N348" s="9"/>
      <c r="V348" s="9"/>
      <c r="W348" s="9"/>
      <c r="X348" s="9"/>
      <c r="Y348" s="9"/>
      <c r="Z348" s="9"/>
      <c r="AA348" s="9"/>
      <c r="AB348" s="9"/>
      <c r="AC348" s="9"/>
      <c r="AD348" s="9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9" t="s">
        <v>933</v>
      </c>
      <c r="CB348" s="9" t="s">
        <v>477</v>
      </c>
    </row>
    <row r="349" spans="1:80" ht="12.75" customHeight="1" x14ac:dyDescent="0.2">
      <c r="A349" s="2" t="s">
        <v>1215</v>
      </c>
      <c r="B349" s="3" t="s">
        <v>1216</v>
      </c>
      <c r="C349" s="3" t="s">
        <v>1217</v>
      </c>
      <c r="D349" s="16">
        <v>44239</v>
      </c>
      <c r="E349" s="14" t="s">
        <v>82</v>
      </c>
      <c r="F349" s="2">
        <v>1</v>
      </c>
      <c r="G349" s="2">
        <v>0.6</v>
      </c>
      <c r="H349" s="2">
        <v>1000</v>
      </c>
      <c r="I349" s="2">
        <v>400</v>
      </c>
      <c r="N349" s="9"/>
      <c r="V349" s="9"/>
      <c r="W349" s="9"/>
      <c r="X349" s="9"/>
      <c r="Y349" s="9"/>
      <c r="Z349" s="9"/>
      <c r="AA349" s="9"/>
      <c r="AB349" s="9"/>
      <c r="AC349" s="9"/>
      <c r="AD349" s="9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9" t="s">
        <v>521</v>
      </c>
      <c r="CB349" s="9" t="s">
        <v>89</v>
      </c>
    </row>
    <row r="350" spans="1:80" ht="12.75" customHeight="1" x14ac:dyDescent="0.2">
      <c r="A350" s="2" t="s">
        <v>1218</v>
      </c>
      <c r="B350" s="3" t="s">
        <v>1219</v>
      </c>
      <c r="C350" s="3" t="s">
        <v>1220</v>
      </c>
      <c r="D350" s="16">
        <v>44927</v>
      </c>
      <c r="E350" s="14" t="s">
        <v>82</v>
      </c>
      <c r="F350" s="2">
        <v>26</v>
      </c>
      <c r="G350" s="2">
        <f>SUM(0.3*60)</f>
        <v>18</v>
      </c>
      <c r="H350" s="2">
        <v>2000</v>
      </c>
      <c r="I350" s="2">
        <v>400</v>
      </c>
      <c r="N350" s="9"/>
      <c r="V350" s="9"/>
      <c r="W350" s="9"/>
      <c r="X350" s="9"/>
      <c r="Y350" s="9"/>
      <c r="Z350" s="9"/>
      <c r="AA350" s="9"/>
      <c r="AB350" s="9"/>
      <c r="AC350" s="9"/>
      <c r="AD350" s="9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9" t="s">
        <v>1221</v>
      </c>
      <c r="CB350" s="9" t="s">
        <v>433</v>
      </c>
    </row>
    <row r="351" spans="1:80" ht="12.75" customHeight="1" x14ac:dyDescent="0.2">
      <c r="A351" s="2" t="s">
        <v>1222</v>
      </c>
      <c r="B351" s="3" t="s">
        <v>1223</v>
      </c>
      <c r="C351" s="3" t="s">
        <v>1224</v>
      </c>
      <c r="D351" s="16">
        <v>43739</v>
      </c>
      <c r="E351" s="14" t="s">
        <v>82</v>
      </c>
      <c r="F351" s="2">
        <v>5</v>
      </c>
      <c r="G351" s="2">
        <v>12</v>
      </c>
      <c r="H351" s="2">
        <v>1000</v>
      </c>
      <c r="I351" s="2">
        <v>500</v>
      </c>
      <c r="J351" s="2">
        <v>100</v>
      </c>
      <c r="K351" s="2">
        <v>100</v>
      </c>
      <c r="N351" s="9"/>
      <c r="V351" s="9"/>
      <c r="W351" s="9"/>
      <c r="X351" s="9"/>
      <c r="Y351" s="9"/>
      <c r="Z351" s="9"/>
      <c r="AA351" s="9"/>
      <c r="AB351" s="9"/>
      <c r="AC351" s="9"/>
      <c r="AD351" s="9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9" t="s">
        <v>1225</v>
      </c>
      <c r="CB351" s="9" t="s">
        <v>110</v>
      </c>
    </row>
    <row r="352" spans="1:80" ht="12.75" customHeight="1" x14ac:dyDescent="0.2">
      <c r="A352" s="2" t="s">
        <v>1226</v>
      </c>
      <c r="B352" s="3" t="s">
        <v>1227</v>
      </c>
      <c r="C352" s="27" t="s">
        <v>1228</v>
      </c>
      <c r="D352" s="16">
        <v>43862</v>
      </c>
      <c r="E352" s="14" t="s">
        <v>82</v>
      </c>
      <c r="F352" s="2">
        <v>2</v>
      </c>
      <c r="G352" s="2">
        <f>SUM(0.02*60)</f>
        <v>1.2</v>
      </c>
      <c r="H352" s="2">
        <v>1000</v>
      </c>
      <c r="I352" s="2">
        <v>400</v>
      </c>
      <c r="N352" s="9"/>
      <c r="V352" s="9"/>
      <c r="W352" s="9"/>
      <c r="X352" s="9"/>
      <c r="Y352" s="9"/>
      <c r="Z352" s="9"/>
      <c r="AA352" s="9"/>
      <c r="AB352" s="9"/>
      <c r="AC352" s="9"/>
      <c r="AD352" s="9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9" t="s">
        <v>109</v>
      </c>
      <c r="CB352" s="9" t="s">
        <v>89</v>
      </c>
    </row>
    <row r="353" spans="1:80" ht="12.75" customHeight="1" x14ac:dyDescent="0.2">
      <c r="A353" s="2" t="s">
        <v>1229</v>
      </c>
      <c r="B353" s="3" t="s">
        <v>1230</v>
      </c>
      <c r="C353" s="27" t="s">
        <v>1231</v>
      </c>
      <c r="D353" s="16">
        <v>45787</v>
      </c>
      <c r="E353" s="14" t="s">
        <v>82</v>
      </c>
      <c r="F353" s="2">
        <v>5</v>
      </c>
      <c r="G353" s="2">
        <f>SUM(0.13*60)</f>
        <v>7.8000000000000007</v>
      </c>
      <c r="H353" s="2">
        <v>1000</v>
      </c>
      <c r="I353" s="2">
        <v>500</v>
      </c>
      <c r="J353" s="2" t="s">
        <v>135</v>
      </c>
      <c r="N353" s="9"/>
      <c r="V353" s="9"/>
      <c r="W353" s="9"/>
      <c r="X353" s="9"/>
      <c r="Y353" s="9"/>
      <c r="Z353" s="9"/>
      <c r="AA353" s="9"/>
      <c r="AB353" s="9"/>
      <c r="AC353" s="9"/>
      <c r="AD353" s="9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9" t="s">
        <v>109</v>
      </c>
      <c r="CB353" s="9" t="s">
        <v>110</v>
      </c>
    </row>
    <row r="354" spans="1:80" ht="12.75" customHeight="1" x14ac:dyDescent="0.2">
      <c r="A354" s="2" t="s">
        <v>1232</v>
      </c>
      <c r="B354" s="3" t="s">
        <v>1230</v>
      </c>
      <c r="C354" s="27" t="s">
        <v>1233</v>
      </c>
      <c r="D354" s="16">
        <v>45818</v>
      </c>
      <c r="E354" s="14" t="s">
        <v>82</v>
      </c>
      <c r="F354" s="2">
        <v>5.5</v>
      </c>
      <c r="G354" s="2">
        <v>7.8</v>
      </c>
      <c r="H354" s="2">
        <v>1000</v>
      </c>
      <c r="I354" s="2">
        <v>500</v>
      </c>
      <c r="J354" s="2" t="s">
        <v>135</v>
      </c>
      <c r="N354" s="9"/>
      <c r="V354" s="9"/>
      <c r="W354" s="9"/>
      <c r="X354" s="9"/>
      <c r="Y354" s="9"/>
      <c r="Z354" s="9"/>
      <c r="AA354" s="9"/>
      <c r="AB354" s="9"/>
      <c r="AC354" s="9"/>
      <c r="AD354" s="9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9" t="s">
        <v>93</v>
      </c>
      <c r="CB354" s="9" t="s">
        <v>110</v>
      </c>
    </row>
    <row r="355" spans="1:80" ht="14.1" customHeight="1" x14ac:dyDescent="0.2">
      <c r="A355" s="2" t="s">
        <v>1234</v>
      </c>
      <c r="B355" s="3" t="s">
        <v>1235</v>
      </c>
      <c r="C355" s="3" t="s">
        <v>1236</v>
      </c>
      <c r="D355" s="16">
        <v>43780</v>
      </c>
      <c r="E355" s="14" t="s">
        <v>82</v>
      </c>
      <c r="F355" s="2">
        <v>1</v>
      </c>
      <c r="G355" s="2">
        <v>9</v>
      </c>
      <c r="H355" s="2">
        <v>1000</v>
      </c>
      <c r="I355" s="2">
        <v>500</v>
      </c>
      <c r="J355" s="2" t="s">
        <v>207</v>
      </c>
      <c r="K355" s="2">
        <v>100</v>
      </c>
      <c r="N355" s="9"/>
      <c r="V355" s="9"/>
      <c r="W355" s="9"/>
      <c r="X355" s="9"/>
      <c r="Y355" s="9"/>
      <c r="Z355" s="9"/>
      <c r="AA355" s="9"/>
      <c r="AB355" s="9"/>
      <c r="AC355" s="9"/>
      <c r="AD355" s="9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9" t="s">
        <v>890</v>
      </c>
      <c r="CB355" s="9" t="s">
        <v>110</v>
      </c>
    </row>
    <row r="356" spans="1:80" ht="24.95" customHeight="1" x14ac:dyDescent="0.2">
      <c r="A356" s="2" t="s">
        <v>1237</v>
      </c>
      <c r="B356" s="3" t="s">
        <v>1238</v>
      </c>
      <c r="C356" s="3" t="s">
        <v>1239</v>
      </c>
      <c r="D356" s="16">
        <v>38733</v>
      </c>
      <c r="E356" s="14">
        <v>45323</v>
      </c>
      <c r="F356" s="2">
        <v>20</v>
      </c>
      <c r="G356" s="2">
        <v>100</v>
      </c>
      <c r="H356" s="2">
        <v>3000</v>
      </c>
      <c r="I356" s="2">
        <v>2000</v>
      </c>
      <c r="J356" s="2" t="s">
        <v>135</v>
      </c>
      <c r="K356" s="2">
        <v>100</v>
      </c>
      <c r="N356" s="9"/>
      <c r="V356" s="9"/>
      <c r="W356" s="9"/>
      <c r="X356" s="9"/>
      <c r="Y356" s="9"/>
      <c r="Z356" s="9"/>
      <c r="AA356" s="9"/>
      <c r="AB356" s="9"/>
      <c r="AC356" s="9"/>
      <c r="AD356" s="9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9" t="s">
        <v>105</v>
      </c>
      <c r="CB356" s="9" t="s">
        <v>100</v>
      </c>
    </row>
    <row r="357" spans="1:80" ht="12.75" customHeight="1" x14ac:dyDescent="0.2">
      <c r="A357" s="2" t="s">
        <v>1240</v>
      </c>
      <c r="B357" s="3" t="s">
        <v>1241</v>
      </c>
      <c r="C357" s="3" t="s">
        <v>1242</v>
      </c>
      <c r="D357" s="16">
        <v>43262</v>
      </c>
      <c r="E357" s="14" t="s">
        <v>82</v>
      </c>
      <c r="F357" s="2">
        <v>90</v>
      </c>
      <c r="G357" s="2">
        <v>166</v>
      </c>
      <c r="H357" s="2">
        <v>50</v>
      </c>
      <c r="I357" s="2">
        <v>45</v>
      </c>
      <c r="N357" s="9"/>
      <c r="V357" s="9"/>
      <c r="W357" s="9"/>
      <c r="X357" s="9"/>
      <c r="Y357" s="9"/>
      <c r="Z357" s="9"/>
      <c r="AA357" s="9"/>
      <c r="AB357" s="9"/>
      <c r="AC357" s="9"/>
      <c r="AD357" s="9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9" t="s">
        <v>109</v>
      </c>
      <c r="CB357" s="9" t="s">
        <v>1243</v>
      </c>
    </row>
    <row r="358" spans="1:80" ht="12.75" customHeight="1" x14ac:dyDescent="0.2">
      <c r="A358" s="2" t="s">
        <v>1244</v>
      </c>
      <c r="B358" s="3" t="s">
        <v>1245</v>
      </c>
      <c r="C358" s="3" t="s">
        <v>1246</v>
      </c>
      <c r="D358" s="16">
        <v>39356</v>
      </c>
      <c r="E358" s="14">
        <v>43202</v>
      </c>
      <c r="F358" s="2">
        <v>5</v>
      </c>
      <c r="G358" s="2">
        <v>10</v>
      </c>
      <c r="H358" s="2">
        <v>5000</v>
      </c>
      <c r="I358" s="2">
        <v>2000</v>
      </c>
      <c r="J358" s="2">
        <v>100</v>
      </c>
      <c r="N358" s="9"/>
      <c r="V358" s="9"/>
      <c r="W358" s="9"/>
      <c r="X358" s="9"/>
      <c r="Y358" s="9"/>
      <c r="Z358" s="9"/>
      <c r="AA358" s="9"/>
      <c r="AB358" s="9"/>
      <c r="AC358" s="9"/>
      <c r="AD358" s="9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9" t="s">
        <v>731</v>
      </c>
      <c r="CB358" s="2" t="s">
        <v>173</v>
      </c>
    </row>
    <row r="359" spans="1:80" ht="12.75" customHeight="1" x14ac:dyDescent="0.2">
      <c r="A359" s="2" t="s">
        <v>1247</v>
      </c>
      <c r="B359" s="3" t="s">
        <v>1248</v>
      </c>
      <c r="C359" s="19" t="s">
        <v>1249</v>
      </c>
      <c r="D359" s="16">
        <v>43206</v>
      </c>
      <c r="E359" s="14">
        <v>43891</v>
      </c>
      <c r="F359" s="2">
        <v>30</v>
      </c>
      <c r="G359" s="2" t="s">
        <v>82</v>
      </c>
      <c r="H359" s="2">
        <v>5000</v>
      </c>
      <c r="I359" s="2">
        <v>2000</v>
      </c>
      <c r="K359" s="2">
        <v>100</v>
      </c>
      <c r="N359" s="9"/>
      <c r="V359" s="9"/>
      <c r="W359" s="9"/>
      <c r="X359" s="9"/>
      <c r="Y359" s="9"/>
      <c r="Z359" s="9"/>
      <c r="AA359" s="9"/>
      <c r="AB359" s="9"/>
      <c r="AC359" s="9"/>
      <c r="AD359" s="9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9" t="s">
        <v>159</v>
      </c>
      <c r="CB359" s="9" t="s">
        <v>100</v>
      </c>
    </row>
    <row r="360" spans="1:80" ht="12.75" customHeight="1" x14ac:dyDescent="0.2">
      <c r="A360" s="2" t="s">
        <v>1250</v>
      </c>
      <c r="B360" s="3" t="s">
        <v>1251</v>
      </c>
      <c r="C360" s="3" t="s">
        <v>1252</v>
      </c>
      <c r="D360" s="16">
        <v>36161</v>
      </c>
      <c r="E360" s="14">
        <v>45916</v>
      </c>
      <c r="F360" s="2">
        <v>20</v>
      </c>
      <c r="G360" s="2">
        <v>170</v>
      </c>
      <c r="H360" s="2">
        <v>1500</v>
      </c>
      <c r="I360" s="2">
        <v>1000</v>
      </c>
      <c r="K360" s="2">
        <v>100</v>
      </c>
      <c r="N360" s="9"/>
      <c r="V360" s="9"/>
      <c r="W360" s="9"/>
      <c r="X360" s="9"/>
      <c r="Y360" s="9"/>
      <c r="Z360" s="9"/>
      <c r="AA360" s="9"/>
      <c r="AB360" s="9"/>
      <c r="AC360" s="9"/>
      <c r="AD360" s="9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9" t="s">
        <v>99</v>
      </c>
      <c r="CB360" s="9" t="s">
        <v>100</v>
      </c>
    </row>
    <row r="361" spans="1:80" ht="12.75" customHeight="1" x14ac:dyDescent="0.2">
      <c r="A361" s="2" t="s">
        <v>1253</v>
      </c>
      <c r="B361" s="3" t="s">
        <v>1254</v>
      </c>
      <c r="C361" s="3" t="s">
        <v>1255</v>
      </c>
      <c r="D361" s="16">
        <v>42170</v>
      </c>
      <c r="E361" s="14" t="s">
        <v>82</v>
      </c>
      <c r="F361" s="2">
        <v>6</v>
      </c>
      <c r="G361" s="2">
        <v>12</v>
      </c>
      <c r="H361" s="2">
        <v>1000</v>
      </c>
      <c r="I361" s="2">
        <v>500</v>
      </c>
      <c r="J361" s="2">
        <v>100</v>
      </c>
      <c r="K361" s="2">
        <v>100</v>
      </c>
      <c r="N361" s="9"/>
      <c r="V361" s="9"/>
      <c r="W361" s="9"/>
      <c r="X361" s="9"/>
      <c r="Y361" s="9"/>
      <c r="Z361" s="9"/>
      <c r="AA361" s="9"/>
      <c r="AB361" s="9"/>
      <c r="AC361" s="9"/>
      <c r="AD361" s="9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9" t="s">
        <v>159</v>
      </c>
      <c r="CB361" s="9" t="s">
        <v>110</v>
      </c>
    </row>
    <row r="362" spans="1:80" ht="12.75" customHeight="1" x14ac:dyDescent="0.2">
      <c r="A362" s="2" t="s">
        <v>1256</v>
      </c>
      <c r="B362" s="3" t="s">
        <v>1257</v>
      </c>
      <c r="C362" s="3" t="s">
        <v>798</v>
      </c>
      <c r="D362" s="16">
        <v>41295</v>
      </c>
      <c r="E362" s="14" t="s">
        <v>82</v>
      </c>
      <c r="F362" s="2">
        <v>0.5</v>
      </c>
      <c r="G362" s="2">
        <v>13</v>
      </c>
      <c r="H362" s="2">
        <v>1000</v>
      </c>
      <c r="I362" s="2">
        <v>500</v>
      </c>
      <c r="J362" s="9" t="s">
        <v>82</v>
      </c>
      <c r="K362" s="9" t="s">
        <v>82</v>
      </c>
      <c r="L362" s="9"/>
      <c r="M362" s="9"/>
      <c r="N362" s="9"/>
      <c r="V362" s="9"/>
      <c r="W362" s="9"/>
      <c r="X362" s="9"/>
      <c r="Y362" s="9"/>
      <c r="Z362" s="9"/>
      <c r="AA362" s="9"/>
      <c r="AB362" s="9"/>
      <c r="AC362" s="9"/>
      <c r="AD362" s="9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>
        <v>100</v>
      </c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9" t="s">
        <v>114</v>
      </c>
      <c r="CB362" s="9" t="s">
        <v>110</v>
      </c>
    </row>
    <row r="363" spans="1:80" ht="12.75" customHeight="1" x14ac:dyDescent="0.2">
      <c r="A363" s="2" t="s">
        <v>1258</v>
      </c>
      <c r="B363" s="3" t="s">
        <v>1259</v>
      </c>
      <c r="C363" s="3" t="s">
        <v>956</v>
      </c>
      <c r="D363" s="16">
        <v>41214</v>
      </c>
      <c r="E363" s="14" t="s">
        <v>82</v>
      </c>
      <c r="F363" s="2">
        <v>300</v>
      </c>
      <c r="G363" s="2">
        <v>285</v>
      </c>
      <c r="H363" s="2">
        <v>500</v>
      </c>
      <c r="I363" s="2">
        <v>500</v>
      </c>
      <c r="J363" s="2">
        <v>100</v>
      </c>
      <c r="K363" s="2">
        <v>100</v>
      </c>
      <c r="N363" s="9"/>
      <c r="V363" s="9"/>
      <c r="W363" s="9"/>
      <c r="X363" s="9"/>
      <c r="Y363" s="9"/>
      <c r="Z363" s="9"/>
      <c r="AA363" s="9"/>
      <c r="AB363" s="9"/>
      <c r="AC363" s="9"/>
      <c r="AD363" s="9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9" t="s">
        <v>458</v>
      </c>
      <c r="CB363" s="9" t="s">
        <v>1260</v>
      </c>
    </row>
    <row r="364" spans="1:80" ht="12.75" customHeight="1" x14ac:dyDescent="0.2">
      <c r="A364" s="2" t="s">
        <v>1261</v>
      </c>
      <c r="B364" s="3" t="s">
        <v>1262</v>
      </c>
      <c r="C364" s="3" t="s">
        <v>956</v>
      </c>
      <c r="D364" s="16">
        <v>40833</v>
      </c>
      <c r="E364" s="14" t="s">
        <v>82</v>
      </c>
      <c r="F364" s="2">
        <v>2</v>
      </c>
      <c r="G364" s="2">
        <v>5</v>
      </c>
      <c r="H364" s="2">
        <v>2500</v>
      </c>
      <c r="I364" s="2">
        <v>1250</v>
      </c>
      <c r="K364" s="2">
        <v>100</v>
      </c>
      <c r="N364" s="9"/>
      <c r="V364" s="9"/>
      <c r="W364" s="9"/>
      <c r="X364" s="9"/>
      <c r="Y364" s="9"/>
      <c r="Z364" s="9"/>
      <c r="AA364" s="9"/>
      <c r="AB364" s="9"/>
      <c r="AC364" s="9"/>
      <c r="AD364" s="9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9" t="s">
        <v>458</v>
      </c>
      <c r="CB364" s="9" t="s">
        <v>100</v>
      </c>
    </row>
    <row r="365" spans="1:80" ht="12.75" customHeight="1" x14ac:dyDescent="0.2">
      <c r="A365" s="2" t="s">
        <v>1263</v>
      </c>
      <c r="B365" s="3" t="s">
        <v>1264</v>
      </c>
      <c r="C365" s="3" t="s">
        <v>1265</v>
      </c>
      <c r="D365" s="16">
        <v>39510</v>
      </c>
      <c r="E365" s="14" t="s">
        <v>82</v>
      </c>
      <c r="F365" s="2">
        <v>5</v>
      </c>
      <c r="G365" s="2">
        <v>30</v>
      </c>
      <c r="H365" s="2">
        <v>600</v>
      </c>
      <c r="I365" s="2">
        <v>400</v>
      </c>
      <c r="N365" s="9"/>
      <c r="V365" s="9"/>
      <c r="W365" s="9"/>
      <c r="X365" s="9"/>
      <c r="Y365" s="9"/>
      <c r="Z365" s="9"/>
      <c r="AA365" s="9"/>
      <c r="AB365" s="9"/>
      <c r="AC365" s="9"/>
      <c r="AD365" s="9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>
        <v>100</v>
      </c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9" t="s">
        <v>731</v>
      </c>
      <c r="CB365" s="2" t="s">
        <v>1266</v>
      </c>
    </row>
    <row r="366" spans="1:80" ht="12.75" customHeight="1" x14ac:dyDescent="0.2">
      <c r="A366" s="2" t="s">
        <v>1267</v>
      </c>
      <c r="B366" s="3" t="s">
        <v>1268</v>
      </c>
      <c r="C366" s="3" t="s">
        <v>1269</v>
      </c>
      <c r="D366" s="16">
        <v>43738</v>
      </c>
      <c r="E366" s="14" t="s">
        <v>82</v>
      </c>
      <c r="F366" s="2">
        <v>0.5</v>
      </c>
      <c r="G366" s="2">
        <v>30</v>
      </c>
      <c r="H366" s="2">
        <v>1000</v>
      </c>
      <c r="I366" s="2">
        <v>500</v>
      </c>
      <c r="J366" s="2">
        <v>100</v>
      </c>
      <c r="N366" s="9"/>
      <c r="V366" s="9"/>
      <c r="W366" s="9"/>
      <c r="X366" s="9"/>
      <c r="Y366" s="9"/>
      <c r="Z366" s="9"/>
      <c r="AA366" s="9"/>
      <c r="AB366" s="9"/>
      <c r="AC366" s="9"/>
      <c r="AD366" s="9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9" t="s">
        <v>253</v>
      </c>
      <c r="CB366" s="2" t="s">
        <v>1266</v>
      </c>
    </row>
    <row r="367" spans="1:80" ht="12.75" customHeight="1" x14ac:dyDescent="0.2">
      <c r="A367" s="2" t="s">
        <v>1270</v>
      </c>
      <c r="B367" s="3" t="s">
        <v>1271</v>
      </c>
      <c r="C367" s="3" t="s">
        <v>1272</v>
      </c>
      <c r="D367" s="16">
        <v>42723</v>
      </c>
      <c r="E367" s="14" t="s">
        <v>82</v>
      </c>
      <c r="F367" s="2">
        <v>4.5</v>
      </c>
      <c r="G367" s="2">
        <v>12</v>
      </c>
      <c r="H367" s="2">
        <v>1000</v>
      </c>
      <c r="I367" s="2">
        <v>500</v>
      </c>
      <c r="J367" s="2">
        <v>100</v>
      </c>
      <c r="K367" s="2" t="s">
        <v>82</v>
      </c>
      <c r="N367" s="9"/>
      <c r="V367" s="9"/>
      <c r="W367" s="9"/>
      <c r="X367" s="9"/>
      <c r="Y367" s="9"/>
      <c r="Z367" s="9"/>
      <c r="AA367" s="9"/>
      <c r="AB367" s="9"/>
      <c r="AC367" s="9"/>
      <c r="AD367" s="9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9" t="s">
        <v>750</v>
      </c>
      <c r="CB367" s="9" t="s">
        <v>110</v>
      </c>
    </row>
    <row r="368" spans="1:80" ht="12.75" customHeight="1" x14ac:dyDescent="0.2">
      <c r="A368" s="2" t="s">
        <v>1273</v>
      </c>
      <c r="B368" s="3" t="s">
        <v>1271</v>
      </c>
      <c r="C368" s="3" t="s">
        <v>1272</v>
      </c>
      <c r="D368" s="16">
        <v>42723</v>
      </c>
      <c r="E368" s="14" t="s">
        <v>82</v>
      </c>
      <c r="F368" s="2">
        <v>4.5</v>
      </c>
      <c r="G368" s="2">
        <v>12</v>
      </c>
      <c r="H368" s="2">
        <v>1000</v>
      </c>
      <c r="I368" s="2">
        <v>500</v>
      </c>
      <c r="J368" s="2">
        <v>100</v>
      </c>
      <c r="K368" s="2" t="s">
        <v>82</v>
      </c>
      <c r="N368" s="9"/>
      <c r="V368" s="9"/>
      <c r="W368" s="9"/>
      <c r="X368" s="9"/>
      <c r="Y368" s="9"/>
      <c r="Z368" s="9"/>
      <c r="AA368" s="9"/>
      <c r="AB368" s="9"/>
      <c r="AC368" s="9"/>
      <c r="AD368" s="9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9" t="s">
        <v>750</v>
      </c>
      <c r="CB368" s="9" t="s">
        <v>110</v>
      </c>
    </row>
    <row r="369" spans="1:80" ht="12.75" customHeight="1" x14ac:dyDescent="0.25">
      <c r="A369" s="2" t="s">
        <v>1274</v>
      </c>
      <c r="B369" s="3" t="s">
        <v>1275</v>
      </c>
      <c r="C369" s="36" t="s">
        <v>1276</v>
      </c>
      <c r="D369" s="16">
        <v>44239</v>
      </c>
      <c r="E369" s="14" t="s">
        <v>82</v>
      </c>
      <c r="F369" s="2">
        <v>3</v>
      </c>
      <c r="G369" s="2">
        <f>SUM(0.04*60)</f>
        <v>2.4</v>
      </c>
      <c r="H369" s="2">
        <v>1000</v>
      </c>
      <c r="I369" s="2">
        <v>400</v>
      </c>
      <c r="N369" s="9"/>
      <c r="V369" s="9"/>
      <c r="W369" s="9"/>
      <c r="X369" s="9"/>
      <c r="Y369" s="9"/>
      <c r="Z369" s="9"/>
      <c r="AA369" s="9"/>
      <c r="AB369" s="9"/>
      <c r="AC369" s="9"/>
      <c r="AD369" s="9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9" t="s">
        <v>105</v>
      </c>
      <c r="CB369" s="9" t="s">
        <v>89</v>
      </c>
    </row>
    <row r="370" spans="1:80" ht="14.85" customHeight="1" x14ac:dyDescent="0.2">
      <c r="A370" s="2" t="s">
        <v>1277</v>
      </c>
      <c r="B370" s="3" t="s">
        <v>1278</v>
      </c>
      <c r="C370" s="3" t="s">
        <v>1279</v>
      </c>
      <c r="D370" s="16">
        <v>39419</v>
      </c>
      <c r="E370" s="14">
        <v>44621</v>
      </c>
      <c r="F370" s="2">
        <v>10</v>
      </c>
      <c r="G370" s="2">
        <v>500</v>
      </c>
      <c r="H370" s="2">
        <v>1000</v>
      </c>
      <c r="I370" s="2">
        <v>500</v>
      </c>
      <c r="N370" s="9"/>
      <c r="V370" s="9"/>
      <c r="W370" s="9"/>
      <c r="X370" s="9"/>
      <c r="Y370" s="9"/>
      <c r="Z370" s="9"/>
      <c r="AA370" s="9"/>
      <c r="AB370" s="9"/>
      <c r="AC370" s="9"/>
      <c r="AD370" s="9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>
        <v>1</v>
      </c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9" t="s">
        <v>109</v>
      </c>
      <c r="CB370" s="2" t="s">
        <v>216</v>
      </c>
    </row>
    <row r="371" spans="1:80" ht="12.75" customHeight="1" x14ac:dyDescent="0.2">
      <c r="A371" s="2" t="s">
        <v>1280</v>
      </c>
      <c r="B371" s="3" t="s">
        <v>1281</v>
      </c>
      <c r="C371" s="3" t="s">
        <v>1282</v>
      </c>
      <c r="D371" s="16">
        <v>39783</v>
      </c>
      <c r="E371" s="14">
        <v>45839</v>
      </c>
      <c r="F371" s="2">
        <v>23</v>
      </c>
      <c r="G371" s="2">
        <v>33</v>
      </c>
      <c r="H371" s="2">
        <v>600</v>
      </c>
      <c r="I371" s="2">
        <v>400</v>
      </c>
      <c r="N371" s="9"/>
      <c r="V371" s="9"/>
      <c r="W371" s="9"/>
      <c r="X371" s="9"/>
      <c r="Y371" s="9"/>
      <c r="Z371" s="9"/>
      <c r="AA371" s="9"/>
      <c r="AB371" s="9"/>
      <c r="AC371" s="9"/>
      <c r="AD371" s="9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9" t="s">
        <v>109</v>
      </c>
      <c r="CB371" s="2" t="s">
        <v>1283</v>
      </c>
    </row>
    <row r="372" spans="1:80" ht="12.75" customHeight="1" x14ac:dyDescent="0.2">
      <c r="A372" s="2" t="s">
        <v>1284</v>
      </c>
      <c r="B372" s="3" t="s">
        <v>1285</v>
      </c>
      <c r="C372" s="3" t="s">
        <v>1286</v>
      </c>
      <c r="D372" s="30">
        <v>40592</v>
      </c>
      <c r="E372" s="14" t="s">
        <v>82</v>
      </c>
      <c r="F372" s="2">
        <v>1</v>
      </c>
      <c r="G372" s="2">
        <v>9</v>
      </c>
      <c r="H372" s="2">
        <v>1000</v>
      </c>
      <c r="I372" s="2">
        <v>500</v>
      </c>
      <c r="N372" s="9"/>
      <c r="V372" s="9"/>
      <c r="W372" s="9"/>
      <c r="X372" s="9"/>
      <c r="Y372" s="9"/>
      <c r="Z372" s="9"/>
      <c r="AA372" s="9"/>
      <c r="AB372" s="9"/>
      <c r="AC372" s="9"/>
      <c r="AD372" s="9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>
        <v>100</v>
      </c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9" t="s">
        <v>1287</v>
      </c>
      <c r="CB372" s="9" t="s">
        <v>110</v>
      </c>
    </row>
    <row r="373" spans="1:80" ht="12.75" customHeight="1" x14ac:dyDescent="0.2">
      <c r="A373" s="2" t="s">
        <v>1288</v>
      </c>
      <c r="B373" s="3" t="s">
        <v>1285</v>
      </c>
      <c r="C373" s="3" t="s">
        <v>1289</v>
      </c>
      <c r="D373" s="30">
        <v>43276</v>
      </c>
      <c r="E373" s="14" t="s">
        <v>82</v>
      </c>
      <c r="F373" s="2">
        <v>1</v>
      </c>
      <c r="G373" s="2">
        <v>9</v>
      </c>
      <c r="H373" s="2">
        <v>1000</v>
      </c>
      <c r="I373" s="2">
        <v>500</v>
      </c>
      <c r="J373" s="2">
        <v>100</v>
      </c>
      <c r="K373" s="2">
        <v>100</v>
      </c>
      <c r="N373" s="9"/>
      <c r="V373" s="9"/>
      <c r="W373" s="9"/>
      <c r="X373" s="9"/>
      <c r="Y373" s="9"/>
      <c r="Z373" s="9"/>
      <c r="AA373" s="9"/>
      <c r="AB373" s="9"/>
      <c r="AC373" s="9"/>
      <c r="AD373" s="9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9" t="s">
        <v>1290</v>
      </c>
      <c r="CB373" s="9" t="s">
        <v>110</v>
      </c>
    </row>
    <row r="374" spans="1:80" ht="38.25" customHeight="1" x14ac:dyDescent="0.2">
      <c r="A374" s="2" t="s">
        <v>1291</v>
      </c>
      <c r="B374" s="3" t="s">
        <v>1292</v>
      </c>
      <c r="C374" s="3" t="s">
        <v>1293</v>
      </c>
      <c r="D374" s="30">
        <v>44417</v>
      </c>
      <c r="E374" s="14" t="s">
        <v>82</v>
      </c>
      <c r="F374" s="2">
        <v>40</v>
      </c>
      <c r="G374" s="2">
        <v>56</v>
      </c>
      <c r="H374" s="2">
        <v>100</v>
      </c>
      <c r="I374" s="2">
        <v>150</v>
      </c>
      <c r="N374" s="9"/>
      <c r="V374" s="9"/>
      <c r="W374" s="9"/>
      <c r="X374" s="9"/>
      <c r="Y374" s="9"/>
      <c r="Z374" s="9"/>
      <c r="AA374" s="9"/>
      <c r="AB374" s="9"/>
      <c r="AC374" s="9"/>
      <c r="AD374" s="9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9" t="s">
        <v>109</v>
      </c>
      <c r="CB374" s="9" t="s">
        <v>313</v>
      </c>
    </row>
    <row r="375" spans="1:80" ht="12.75" customHeight="1" x14ac:dyDescent="0.2">
      <c r="A375" s="2" t="s">
        <v>1294</v>
      </c>
      <c r="B375" s="3" t="s">
        <v>1295</v>
      </c>
      <c r="C375" s="3" t="s">
        <v>1296</v>
      </c>
      <c r="D375" s="16">
        <v>42121</v>
      </c>
      <c r="E375" s="14">
        <v>43791</v>
      </c>
      <c r="F375" s="2">
        <v>15</v>
      </c>
      <c r="G375" s="2">
        <v>12</v>
      </c>
      <c r="H375" s="2">
        <v>12000</v>
      </c>
      <c r="I375" s="2">
        <v>3500</v>
      </c>
      <c r="J375" s="2">
        <v>100</v>
      </c>
      <c r="K375" s="2">
        <v>100</v>
      </c>
      <c r="N375" s="9"/>
      <c r="V375" s="9"/>
      <c r="W375" s="9"/>
      <c r="X375" s="9"/>
      <c r="Y375" s="9"/>
      <c r="Z375" s="9"/>
      <c r="AA375" s="9"/>
      <c r="AB375" s="9"/>
      <c r="AC375" s="9"/>
      <c r="AD375" s="9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9" t="s">
        <v>890</v>
      </c>
      <c r="CB375" s="9" t="s">
        <v>173</v>
      </c>
    </row>
    <row r="376" spans="1:80" ht="12.75" customHeight="1" x14ac:dyDescent="0.2">
      <c r="A376" s="2" t="s">
        <v>1297</v>
      </c>
      <c r="B376" s="3" t="s">
        <v>1298</v>
      </c>
      <c r="C376" s="3" t="s">
        <v>1299</v>
      </c>
      <c r="D376" s="16">
        <v>44123</v>
      </c>
      <c r="E376" s="14" t="s">
        <v>82</v>
      </c>
      <c r="F376" s="2">
        <v>1</v>
      </c>
      <c r="G376" s="2">
        <f>SUM(0.04*60)</f>
        <v>2.4</v>
      </c>
      <c r="H376" s="2">
        <v>100</v>
      </c>
      <c r="I376" s="2">
        <v>100</v>
      </c>
      <c r="N376" s="9"/>
      <c r="V376" s="9"/>
      <c r="W376" s="9"/>
      <c r="X376" s="9"/>
      <c r="Y376" s="9"/>
      <c r="Z376" s="9"/>
      <c r="AA376" s="9"/>
      <c r="AB376" s="9"/>
      <c r="AC376" s="9"/>
      <c r="AD376" s="9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9" t="s">
        <v>105</v>
      </c>
      <c r="CB376" s="9" t="s">
        <v>1300</v>
      </c>
    </row>
    <row r="377" spans="1:80" ht="12.75" customHeight="1" x14ac:dyDescent="0.2">
      <c r="A377" s="2" t="s">
        <v>1301</v>
      </c>
      <c r="B377" s="3" t="s">
        <v>1302</v>
      </c>
      <c r="C377" s="3" t="s">
        <v>1303</v>
      </c>
      <c r="D377" s="16">
        <v>43763</v>
      </c>
      <c r="E377" s="14" t="s">
        <v>82</v>
      </c>
      <c r="F377" s="2" t="s">
        <v>1304</v>
      </c>
      <c r="G377" s="2" t="s">
        <v>82</v>
      </c>
      <c r="H377" s="2">
        <v>6000</v>
      </c>
      <c r="I377" s="2">
        <v>1500</v>
      </c>
      <c r="J377" s="9" t="s">
        <v>82</v>
      </c>
      <c r="K377" s="9">
        <v>100</v>
      </c>
      <c r="L377" s="9"/>
      <c r="M377" s="9"/>
      <c r="N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 t="s">
        <v>241</v>
      </c>
      <c r="CB377" s="9" t="s">
        <v>465</v>
      </c>
    </row>
    <row r="378" spans="1:80" ht="12.75" customHeight="1" x14ac:dyDescent="0.2">
      <c r="A378" s="2" t="s">
        <v>1305</v>
      </c>
      <c r="B378" s="3" t="s">
        <v>1306</v>
      </c>
      <c r="C378" s="3" t="s">
        <v>1307</v>
      </c>
      <c r="D378" s="16">
        <v>45627</v>
      </c>
      <c r="E378" s="14" t="s">
        <v>82</v>
      </c>
      <c r="F378" s="2">
        <v>3</v>
      </c>
      <c r="G378" s="2">
        <v>7.8</v>
      </c>
      <c r="H378" s="2">
        <v>1000</v>
      </c>
      <c r="I378" s="2">
        <v>500</v>
      </c>
      <c r="J378" s="9" t="s">
        <v>135</v>
      </c>
      <c r="K378" s="9"/>
      <c r="L378" s="9"/>
      <c r="M378" s="9"/>
      <c r="N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 t="s">
        <v>227</v>
      </c>
      <c r="CB378" s="18" t="s">
        <v>110</v>
      </c>
    </row>
    <row r="379" spans="1:80" ht="12.75" customHeight="1" x14ac:dyDescent="0.2">
      <c r="A379" s="2" t="s">
        <v>1308</v>
      </c>
      <c r="B379" s="3" t="s">
        <v>1309</v>
      </c>
      <c r="C379" s="3" t="s">
        <v>1310</v>
      </c>
      <c r="D379" s="16">
        <v>45658</v>
      </c>
      <c r="E379" s="14" t="s">
        <v>82</v>
      </c>
      <c r="F379" s="2">
        <v>10</v>
      </c>
      <c r="G379" s="2">
        <v>12</v>
      </c>
      <c r="H379" s="2">
        <v>1000</v>
      </c>
      <c r="I379" s="2">
        <v>500</v>
      </c>
      <c r="J379" s="9" t="s">
        <v>135</v>
      </c>
      <c r="K379" s="9"/>
      <c r="L379" s="9"/>
      <c r="M379" s="9"/>
      <c r="N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 t="s">
        <v>1311</v>
      </c>
      <c r="CB379" s="18" t="s">
        <v>110</v>
      </c>
    </row>
    <row r="380" spans="1:80" ht="12.75" customHeight="1" x14ac:dyDescent="0.2">
      <c r="A380" s="2" t="s">
        <v>1312</v>
      </c>
      <c r="B380" s="3" t="s">
        <v>1313</v>
      </c>
      <c r="C380" s="3" t="s">
        <v>1314</v>
      </c>
      <c r="D380" s="16">
        <v>45627</v>
      </c>
      <c r="E380" s="14" t="s">
        <v>82</v>
      </c>
      <c r="F380" s="2">
        <v>3</v>
      </c>
      <c r="G380" s="2">
        <v>7.8</v>
      </c>
      <c r="H380" s="2">
        <v>1000</v>
      </c>
      <c r="I380" s="2">
        <v>500</v>
      </c>
      <c r="J380" s="9" t="s">
        <v>135</v>
      </c>
      <c r="K380" s="9"/>
      <c r="L380" s="9"/>
      <c r="M380" s="9"/>
      <c r="N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 t="s">
        <v>119</v>
      </c>
      <c r="CB380" s="18" t="s">
        <v>110</v>
      </c>
    </row>
    <row r="381" spans="1:80" ht="12.75" customHeight="1" x14ac:dyDescent="0.2">
      <c r="A381" s="2" t="s">
        <v>1315</v>
      </c>
      <c r="B381" s="3" t="s">
        <v>1316</v>
      </c>
      <c r="C381" s="3" t="s">
        <v>1317</v>
      </c>
      <c r="D381" s="16">
        <v>45627</v>
      </c>
      <c r="E381" s="14" t="s">
        <v>82</v>
      </c>
      <c r="F381" s="2">
        <v>3</v>
      </c>
      <c r="G381" s="2">
        <f>SUM(0.13*60)</f>
        <v>7.8000000000000007</v>
      </c>
      <c r="H381" s="2">
        <v>1000</v>
      </c>
      <c r="I381" s="2">
        <v>500</v>
      </c>
      <c r="J381" s="9" t="s">
        <v>135</v>
      </c>
      <c r="K381" s="9"/>
      <c r="L381" s="9"/>
      <c r="M381" s="9"/>
      <c r="N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 t="s">
        <v>93</v>
      </c>
      <c r="CB381" s="18" t="s">
        <v>110</v>
      </c>
    </row>
    <row r="382" spans="1:80" ht="12.75" customHeight="1" x14ac:dyDescent="0.2">
      <c r="A382" s="2" t="s">
        <v>1318</v>
      </c>
      <c r="B382" s="3" t="s">
        <v>1319</v>
      </c>
      <c r="C382" s="3" t="s">
        <v>1320</v>
      </c>
      <c r="D382" s="16">
        <v>45261</v>
      </c>
      <c r="E382" s="14" t="s">
        <v>82</v>
      </c>
      <c r="F382" s="2">
        <v>3</v>
      </c>
      <c r="G382" s="2">
        <f>SUM(0.13*60)</f>
        <v>7.8000000000000007</v>
      </c>
      <c r="H382" s="2">
        <v>1000</v>
      </c>
      <c r="I382" s="2">
        <v>500</v>
      </c>
      <c r="J382" s="2" t="s">
        <v>135</v>
      </c>
      <c r="N382" s="9"/>
      <c r="V382" s="9"/>
      <c r="W382" s="9"/>
      <c r="X382" s="9"/>
      <c r="Y382" s="9"/>
      <c r="Z382" s="9"/>
      <c r="AA382" s="9"/>
      <c r="AB382" s="9"/>
      <c r="AC382" s="9"/>
      <c r="AD382" s="9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9" t="s">
        <v>93</v>
      </c>
      <c r="CB382" s="2" t="s">
        <v>110</v>
      </c>
    </row>
    <row r="383" spans="1:80" ht="12.75" customHeight="1" x14ac:dyDescent="0.2">
      <c r="A383" s="2" t="s">
        <v>1321</v>
      </c>
      <c r="B383" s="3" t="s">
        <v>1322</v>
      </c>
      <c r="C383" s="3" t="s">
        <v>1323</v>
      </c>
      <c r="D383" s="16">
        <v>45261</v>
      </c>
      <c r="E383" s="14" t="s">
        <v>82</v>
      </c>
      <c r="F383" s="2">
        <v>3</v>
      </c>
      <c r="G383" s="2">
        <f>SUM(0.13*60)</f>
        <v>7.8000000000000007</v>
      </c>
      <c r="H383" s="2">
        <v>1000</v>
      </c>
      <c r="I383" s="2">
        <v>500</v>
      </c>
      <c r="J383" s="2" t="s">
        <v>135</v>
      </c>
      <c r="N383" s="9"/>
      <c r="V383" s="9"/>
      <c r="W383" s="9"/>
      <c r="X383" s="9"/>
      <c r="Y383" s="9"/>
      <c r="Z383" s="9"/>
      <c r="AA383" s="9"/>
      <c r="AB383" s="9"/>
      <c r="AC383" s="9"/>
      <c r="AD383" s="9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9" t="s">
        <v>414</v>
      </c>
      <c r="CB383" s="2" t="s">
        <v>110</v>
      </c>
    </row>
    <row r="384" spans="1:80" ht="12.75" customHeight="1" x14ac:dyDescent="0.2">
      <c r="A384" s="2" t="s">
        <v>1324</v>
      </c>
      <c r="B384" s="3" t="s">
        <v>1325</v>
      </c>
      <c r="C384" s="3" t="s">
        <v>1326</v>
      </c>
      <c r="D384" s="16">
        <v>45627</v>
      </c>
      <c r="E384" s="14" t="s">
        <v>82</v>
      </c>
      <c r="F384" s="2">
        <v>3</v>
      </c>
      <c r="G384" s="2">
        <v>7.8</v>
      </c>
      <c r="H384" s="2">
        <v>1000</v>
      </c>
      <c r="I384" s="2">
        <v>500</v>
      </c>
      <c r="J384" s="2" t="s">
        <v>135</v>
      </c>
      <c r="N384" s="9"/>
      <c r="V384" s="9"/>
      <c r="W384" s="9"/>
      <c r="X384" s="9"/>
      <c r="Y384" s="9"/>
      <c r="Z384" s="9"/>
      <c r="AA384" s="9"/>
      <c r="AB384" s="9"/>
      <c r="AC384" s="9"/>
      <c r="AD384" s="9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9" t="s">
        <v>93</v>
      </c>
      <c r="CB384" s="2" t="s">
        <v>110</v>
      </c>
    </row>
    <row r="385" spans="1:80" ht="12.75" customHeight="1" x14ac:dyDescent="0.2">
      <c r="A385" s="2" t="s">
        <v>1327</v>
      </c>
      <c r="B385" s="3" t="s">
        <v>1328</v>
      </c>
      <c r="C385" s="3" t="s">
        <v>1329</v>
      </c>
      <c r="D385" s="16">
        <v>45689</v>
      </c>
      <c r="E385" s="14" t="s">
        <v>82</v>
      </c>
      <c r="F385" s="2">
        <v>4</v>
      </c>
      <c r="G385" s="2">
        <v>12</v>
      </c>
      <c r="H385" s="2">
        <v>1000</v>
      </c>
      <c r="I385" s="2">
        <v>500</v>
      </c>
      <c r="J385" s="2" t="s">
        <v>135</v>
      </c>
      <c r="N385" s="9"/>
      <c r="V385" s="9"/>
      <c r="W385" s="9"/>
      <c r="X385" s="9"/>
      <c r="Y385" s="9"/>
      <c r="Z385" s="9"/>
      <c r="AA385" s="9"/>
      <c r="AB385" s="9"/>
      <c r="AC385" s="9"/>
      <c r="AD385" s="9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9" t="s">
        <v>349</v>
      </c>
      <c r="CB385" s="2" t="s">
        <v>110</v>
      </c>
    </row>
    <row r="386" spans="1:80" ht="12.75" customHeight="1" x14ac:dyDescent="0.2">
      <c r="A386" s="2" t="s">
        <v>1330</v>
      </c>
      <c r="B386" s="3" t="s">
        <v>1331</v>
      </c>
      <c r="C386" s="3" t="s">
        <v>1332</v>
      </c>
      <c r="D386" s="16">
        <v>45883</v>
      </c>
      <c r="E386" s="14" t="s">
        <v>82</v>
      </c>
      <c r="F386" s="2">
        <v>3</v>
      </c>
      <c r="G386" s="2">
        <f>SUM(0.15*60)</f>
        <v>9</v>
      </c>
      <c r="H386" s="2">
        <v>1000</v>
      </c>
      <c r="I386" s="2">
        <v>500</v>
      </c>
      <c r="J386" s="2" t="s">
        <v>135</v>
      </c>
      <c r="N386" s="9"/>
      <c r="V386" s="9"/>
      <c r="W386" s="9"/>
      <c r="X386" s="9"/>
      <c r="Y386" s="9"/>
      <c r="Z386" s="9"/>
      <c r="AA386" s="9"/>
      <c r="AB386" s="9"/>
      <c r="AC386" s="9"/>
      <c r="AD386" s="9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9" t="s">
        <v>109</v>
      </c>
      <c r="CB386" s="2" t="s">
        <v>110</v>
      </c>
    </row>
    <row r="387" spans="1:80" ht="12.75" customHeight="1" x14ac:dyDescent="0.2">
      <c r="A387" s="2" t="s">
        <v>1333</v>
      </c>
      <c r="B387" s="3" t="s">
        <v>1334</v>
      </c>
      <c r="C387" s="3" t="s">
        <v>1335</v>
      </c>
      <c r="D387" s="16">
        <v>45231</v>
      </c>
      <c r="E387" s="14" t="s">
        <v>82</v>
      </c>
      <c r="F387" s="2">
        <v>3</v>
      </c>
      <c r="G387" s="2">
        <f>SUM(0.17*60)</f>
        <v>10.200000000000001</v>
      </c>
      <c r="H387" s="2">
        <v>1000</v>
      </c>
      <c r="I387" s="2">
        <v>500</v>
      </c>
      <c r="J387" s="2" t="s">
        <v>135</v>
      </c>
      <c r="N387" s="9"/>
      <c r="V387" s="9"/>
      <c r="W387" s="9"/>
      <c r="X387" s="9"/>
      <c r="Y387" s="9"/>
      <c r="Z387" s="9"/>
      <c r="AA387" s="9"/>
      <c r="AB387" s="9"/>
      <c r="AC387" s="9"/>
      <c r="AD387" s="9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9" t="s">
        <v>93</v>
      </c>
      <c r="CB387" s="2" t="s">
        <v>110</v>
      </c>
    </row>
    <row r="388" spans="1:80" ht="12.75" customHeight="1" x14ac:dyDescent="0.2">
      <c r="A388" s="2" t="s">
        <v>1336</v>
      </c>
      <c r="B388" s="3" t="s">
        <v>1337</v>
      </c>
      <c r="C388" s="3" t="s">
        <v>1338</v>
      </c>
      <c r="D388" s="16">
        <v>40983</v>
      </c>
      <c r="E388" s="14">
        <v>45536</v>
      </c>
      <c r="F388" s="2">
        <v>22</v>
      </c>
      <c r="G388" s="2">
        <v>800</v>
      </c>
      <c r="H388" s="2">
        <v>1000</v>
      </c>
      <c r="I388" s="2">
        <v>500</v>
      </c>
      <c r="J388" s="2" t="s">
        <v>135</v>
      </c>
      <c r="N388" s="9"/>
      <c r="V388" s="9"/>
      <c r="W388" s="9"/>
      <c r="X388" s="9"/>
      <c r="Y388" s="9"/>
      <c r="Z388" s="9"/>
      <c r="AA388" s="9"/>
      <c r="AB388" s="9"/>
      <c r="AC388" s="9"/>
      <c r="AD388" s="9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9" t="s">
        <v>88</v>
      </c>
      <c r="CB388" s="2" t="s">
        <v>110</v>
      </c>
    </row>
    <row r="389" spans="1:80" ht="12.75" customHeight="1" x14ac:dyDescent="0.2">
      <c r="A389" s="2" t="s">
        <v>1339</v>
      </c>
      <c r="B389" s="3" t="s">
        <v>1340</v>
      </c>
      <c r="C389" s="3" t="s">
        <v>528</v>
      </c>
      <c r="D389" s="16">
        <v>39052</v>
      </c>
      <c r="E389" s="14">
        <v>44228</v>
      </c>
      <c r="F389" s="2">
        <v>5</v>
      </c>
      <c r="G389" s="2">
        <v>17</v>
      </c>
      <c r="H389" s="2">
        <v>1000</v>
      </c>
      <c r="I389" s="2">
        <v>500</v>
      </c>
      <c r="J389" s="2">
        <v>100</v>
      </c>
      <c r="N389" s="9"/>
      <c r="V389" s="9"/>
      <c r="W389" s="9"/>
      <c r="X389" s="9"/>
      <c r="Y389" s="9"/>
      <c r="Z389" s="9"/>
      <c r="AA389" s="9"/>
      <c r="AB389" s="9"/>
      <c r="AC389" s="9"/>
      <c r="AD389" s="9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9" t="s">
        <v>414</v>
      </c>
      <c r="CB389" s="9" t="s">
        <v>100</v>
      </c>
    </row>
    <row r="390" spans="1:80" ht="12.75" customHeight="1" x14ac:dyDescent="0.2">
      <c r="A390" s="2" t="s">
        <v>1341</v>
      </c>
      <c r="B390" s="3" t="s">
        <v>1342</v>
      </c>
      <c r="C390" s="3" t="s">
        <v>1343</v>
      </c>
      <c r="D390" s="16">
        <v>41701</v>
      </c>
      <c r="E390" s="14">
        <v>43581</v>
      </c>
      <c r="F390" s="2">
        <v>6</v>
      </c>
      <c r="G390" s="2">
        <v>8.34</v>
      </c>
      <c r="H390" s="2">
        <v>4000</v>
      </c>
      <c r="I390" s="2">
        <v>1000</v>
      </c>
      <c r="N390" s="9"/>
      <c r="V390" s="9"/>
      <c r="W390" s="9"/>
      <c r="X390" s="9"/>
      <c r="Y390" s="9"/>
      <c r="Z390" s="9"/>
      <c r="AA390" s="9"/>
      <c r="AB390" s="9"/>
      <c r="AC390" s="9"/>
      <c r="AD390" s="9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9" t="s">
        <v>93</v>
      </c>
      <c r="CB390" s="2" t="s">
        <v>465</v>
      </c>
    </row>
    <row r="391" spans="1:80" ht="12.75" customHeight="1" x14ac:dyDescent="0.2">
      <c r="A391" s="2" t="s">
        <v>1344</v>
      </c>
      <c r="B391" s="3" t="s">
        <v>1345</v>
      </c>
      <c r="C391" s="3" t="s">
        <v>1346</v>
      </c>
      <c r="D391" s="16">
        <v>33359</v>
      </c>
      <c r="E391" s="14">
        <v>44197</v>
      </c>
      <c r="F391" s="2">
        <v>50</v>
      </c>
      <c r="G391" s="2">
        <v>180</v>
      </c>
      <c r="H391" s="2">
        <v>2500</v>
      </c>
      <c r="I391" s="2">
        <v>1500</v>
      </c>
      <c r="K391" s="2">
        <v>100</v>
      </c>
      <c r="N391" s="9"/>
      <c r="V391" s="9"/>
      <c r="W391" s="9"/>
      <c r="X391" s="9"/>
      <c r="Y391" s="9"/>
      <c r="Z391" s="9"/>
      <c r="AA391" s="9"/>
      <c r="AB391" s="9"/>
      <c r="AC391" s="9"/>
      <c r="AD391" s="9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9" t="s">
        <v>1347</v>
      </c>
      <c r="CB391" s="9" t="s">
        <v>372</v>
      </c>
    </row>
    <row r="392" spans="1:80" ht="12.75" customHeight="1" x14ac:dyDescent="0.2">
      <c r="A392" s="2" t="s">
        <v>1348</v>
      </c>
      <c r="B392" s="3" t="s">
        <v>1349</v>
      </c>
      <c r="C392" s="3" t="s">
        <v>1350</v>
      </c>
      <c r="D392" s="16">
        <v>43363</v>
      </c>
      <c r="E392" s="14" t="s">
        <v>82</v>
      </c>
      <c r="F392" s="2">
        <v>20</v>
      </c>
      <c r="G392" s="2">
        <v>88</v>
      </c>
      <c r="H392" s="2">
        <v>600</v>
      </c>
      <c r="I392" s="2">
        <v>400</v>
      </c>
      <c r="J392" s="2">
        <v>100</v>
      </c>
      <c r="K392" s="2">
        <v>100</v>
      </c>
      <c r="N392" s="9"/>
      <c r="V392" s="9"/>
      <c r="W392" s="9"/>
      <c r="X392" s="9"/>
      <c r="Y392" s="9"/>
      <c r="Z392" s="9"/>
      <c r="AA392" s="9"/>
      <c r="AB392" s="9"/>
      <c r="AC392" s="9"/>
      <c r="AD392" s="9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9" t="s">
        <v>241</v>
      </c>
      <c r="CB392" s="9" t="s">
        <v>216</v>
      </c>
    </row>
    <row r="393" spans="1:80" ht="12.75" customHeight="1" x14ac:dyDescent="0.2">
      <c r="A393" s="2" t="s">
        <v>1351</v>
      </c>
      <c r="B393" s="3" t="s">
        <v>1349</v>
      </c>
      <c r="C393" s="3" t="s">
        <v>1350</v>
      </c>
      <c r="D393" s="16">
        <v>43363</v>
      </c>
      <c r="E393" s="14" t="s">
        <v>82</v>
      </c>
      <c r="F393" s="2">
        <v>20</v>
      </c>
      <c r="G393" s="2">
        <v>88</v>
      </c>
      <c r="H393" s="2">
        <v>600</v>
      </c>
      <c r="I393" s="2">
        <v>400</v>
      </c>
      <c r="J393" s="2">
        <v>100</v>
      </c>
      <c r="K393" s="2">
        <v>100</v>
      </c>
      <c r="N393" s="9"/>
      <c r="V393" s="9"/>
      <c r="W393" s="9"/>
      <c r="X393" s="9"/>
      <c r="Y393" s="9"/>
      <c r="Z393" s="9"/>
      <c r="AA393" s="9"/>
      <c r="AB393" s="9"/>
      <c r="AC393" s="9"/>
      <c r="AD393" s="9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9" t="s">
        <v>241</v>
      </c>
      <c r="CB393" s="9" t="s">
        <v>203</v>
      </c>
    </row>
    <row r="394" spans="1:80" ht="12.75" customHeight="1" x14ac:dyDescent="0.2">
      <c r="A394" s="2" t="s">
        <v>1352</v>
      </c>
      <c r="B394" s="3" t="s">
        <v>1353</v>
      </c>
      <c r="C394" s="3" t="s">
        <v>1354</v>
      </c>
      <c r="D394" s="16">
        <v>34558</v>
      </c>
      <c r="E394" s="14">
        <v>42653</v>
      </c>
      <c r="F394" s="2">
        <v>16</v>
      </c>
      <c r="G394" s="2">
        <v>28</v>
      </c>
      <c r="H394" s="2">
        <v>4000</v>
      </c>
      <c r="I394" s="2">
        <v>1500</v>
      </c>
      <c r="J394" s="2">
        <v>100</v>
      </c>
      <c r="N394" s="9"/>
      <c r="V394" s="9"/>
      <c r="W394" s="9"/>
      <c r="X394" s="9"/>
      <c r="Y394" s="9"/>
      <c r="Z394" s="9"/>
      <c r="AA394" s="9"/>
      <c r="AB394" s="9"/>
      <c r="AC394" s="9"/>
      <c r="AD394" s="9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9" t="s">
        <v>119</v>
      </c>
      <c r="CB394" s="2" t="s">
        <v>100</v>
      </c>
    </row>
    <row r="395" spans="1:80" ht="39" customHeight="1" x14ac:dyDescent="0.2">
      <c r="A395" s="2" t="s">
        <v>1355</v>
      </c>
      <c r="B395" s="3" t="s">
        <v>1356</v>
      </c>
      <c r="C395" s="3" t="s">
        <v>1357</v>
      </c>
      <c r="D395" s="16">
        <v>41973</v>
      </c>
      <c r="E395" s="14" t="s">
        <v>82</v>
      </c>
      <c r="F395" s="2">
        <v>60</v>
      </c>
      <c r="G395" s="2">
        <v>150</v>
      </c>
      <c r="H395" s="2">
        <v>4000</v>
      </c>
      <c r="I395" s="2">
        <v>2000</v>
      </c>
      <c r="J395" s="2">
        <v>100</v>
      </c>
      <c r="N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  <c r="BT395" s="9"/>
      <c r="BU395" s="9"/>
      <c r="BV395" s="9"/>
      <c r="BW395" s="9"/>
      <c r="BX395" s="9"/>
      <c r="BY395" s="9"/>
      <c r="BZ395" s="9"/>
      <c r="CA395" s="9" t="s">
        <v>109</v>
      </c>
      <c r="CB395" s="2" t="s">
        <v>173</v>
      </c>
    </row>
    <row r="396" spans="1:80" ht="18" customHeight="1" x14ac:dyDescent="0.2">
      <c r="A396" s="2" t="s">
        <v>1358</v>
      </c>
      <c r="B396" s="3" t="s">
        <v>1359</v>
      </c>
      <c r="C396" s="3" t="s">
        <v>1360</v>
      </c>
      <c r="D396" s="16">
        <v>42444</v>
      </c>
      <c r="E396" s="14" t="s">
        <v>82</v>
      </c>
      <c r="F396" s="2">
        <v>1</v>
      </c>
      <c r="G396" s="2">
        <v>0.25</v>
      </c>
      <c r="H396" s="2">
        <v>1000</v>
      </c>
      <c r="I396" s="2">
        <v>500</v>
      </c>
      <c r="J396" s="2">
        <v>100</v>
      </c>
      <c r="N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  <c r="BP396" s="9"/>
      <c r="BQ396" s="9"/>
      <c r="BR396" s="9"/>
      <c r="BS396" s="9"/>
      <c r="BT396" s="9"/>
      <c r="BU396" s="9"/>
      <c r="BV396" s="9"/>
      <c r="BW396" s="9"/>
      <c r="BX396" s="9"/>
      <c r="BY396" s="9"/>
      <c r="BZ396" s="9"/>
      <c r="CA396" s="9" t="s">
        <v>99</v>
      </c>
      <c r="CB396" s="9" t="s">
        <v>110</v>
      </c>
    </row>
    <row r="397" spans="1:80" ht="17.25" customHeight="1" x14ac:dyDescent="0.2">
      <c r="A397" s="2" t="s">
        <v>1361</v>
      </c>
      <c r="B397" s="3" t="s">
        <v>1362</v>
      </c>
      <c r="C397" s="3" t="s">
        <v>1363</v>
      </c>
      <c r="D397" s="16">
        <v>40087</v>
      </c>
      <c r="E397" s="14">
        <v>44682</v>
      </c>
      <c r="F397" s="2">
        <v>1</v>
      </c>
      <c r="G397" s="2">
        <v>30</v>
      </c>
      <c r="H397" s="2">
        <v>1000</v>
      </c>
      <c r="I397" s="2">
        <v>500</v>
      </c>
      <c r="J397" s="2" t="s">
        <v>135</v>
      </c>
      <c r="N397" s="9"/>
      <c r="V397" s="9"/>
      <c r="W397" s="9"/>
      <c r="X397" s="9"/>
      <c r="Y397" s="9"/>
      <c r="Z397" s="9"/>
      <c r="AA397" s="9"/>
      <c r="AB397" s="9"/>
      <c r="AC397" s="9"/>
      <c r="AD397" s="9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9" t="s">
        <v>109</v>
      </c>
      <c r="CB397" s="2" t="s">
        <v>110</v>
      </c>
    </row>
    <row r="398" spans="1:80" ht="12.75" customHeight="1" x14ac:dyDescent="0.2">
      <c r="A398" s="2" t="s">
        <v>1364</v>
      </c>
      <c r="B398" s="3" t="s">
        <v>1365</v>
      </c>
      <c r="C398" s="3" t="s">
        <v>1366</v>
      </c>
      <c r="D398" s="16">
        <v>44562</v>
      </c>
      <c r="E398" s="14" t="s">
        <v>82</v>
      </c>
      <c r="F398" s="2">
        <v>1</v>
      </c>
      <c r="G398" s="2">
        <v>15</v>
      </c>
      <c r="H398" s="2">
        <v>1000</v>
      </c>
      <c r="I398" s="2">
        <v>500</v>
      </c>
      <c r="J398" s="2" t="s">
        <v>207</v>
      </c>
      <c r="N398" s="9"/>
      <c r="V398" s="9"/>
      <c r="W398" s="9"/>
      <c r="X398" s="9"/>
      <c r="Y398" s="9"/>
      <c r="Z398" s="9"/>
      <c r="AA398" s="9"/>
      <c r="AB398" s="9"/>
      <c r="AC398" s="9"/>
      <c r="AD398" s="9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9" t="s">
        <v>105</v>
      </c>
      <c r="CB398" s="9" t="s">
        <v>1367</v>
      </c>
    </row>
    <row r="399" spans="1:80" ht="12.75" customHeight="1" x14ac:dyDescent="0.2">
      <c r="A399" s="2" t="s">
        <v>1368</v>
      </c>
      <c r="B399" s="3" t="s">
        <v>1369</v>
      </c>
      <c r="C399" s="3" t="s">
        <v>1370</v>
      </c>
      <c r="D399" s="16">
        <v>37135</v>
      </c>
      <c r="E399" s="14">
        <v>42107</v>
      </c>
      <c r="F399" s="2">
        <v>120</v>
      </c>
      <c r="G399" s="2">
        <v>650</v>
      </c>
      <c r="H399" s="2">
        <v>6700</v>
      </c>
      <c r="I399" s="2">
        <v>700</v>
      </c>
      <c r="K399" s="2">
        <v>100</v>
      </c>
      <c r="N399" s="9"/>
      <c r="V399" s="9"/>
      <c r="W399" s="9"/>
      <c r="X399" s="9"/>
      <c r="Y399" s="9"/>
      <c r="Z399" s="9"/>
      <c r="AA399" s="9"/>
      <c r="AB399" s="9"/>
      <c r="AC399" s="9"/>
      <c r="AD399" s="9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9" t="s">
        <v>99</v>
      </c>
      <c r="CB399" s="9" t="s">
        <v>154</v>
      </c>
    </row>
    <row r="400" spans="1:80" ht="12.75" customHeight="1" x14ac:dyDescent="0.2">
      <c r="A400" s="2" t="s">
        <v>1371</v>
      </c>
      <c r="B400" s="3" t="s">
        <v>1372</v>
      </c>
      <c r="C400" s="3" t="s">
        <v>1373</v>
      </c>
      <c r="D400" s="16">
        <v>43798</v>
      </c>
      <c r="E400" s="14" t="s">
        <v>82</v>
      </c>
      <c r="F400" s="2">
        <v>2</v>
      </c>
      <c r="G400" s="2">
        <v>72</v>
      </c>
      <c r="H400" s="2">
        <v>1000</v>
      </c>
      <c r="I400" s="2">
        <v>400</v>
      </c>
      <c r="K400" s="2">
        <v>100</v>
      </c>
      <c r="N400" s="9"/>
      <c r="V400" s="9"/>
      <c r="W400" s="9"/>
      <c r="X400" s="9"/>
      <c r="Y400" s="9"/>
      <c r="Z400" s="9"/>
      <c r="AA400" s="9"/>
      <c r="AB400" s="9"/>
      <c r="AC400" s="9"/>
      <c r="AD400" s="9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9" t="s">
        <v>159</v>
      </c>
      <c r="CB400" s="9" t="s">
        <v>89</v>
      </c>
    </row>
    <row r="401" spans="1:80" ht="12.75" customHeight="1" x14ac:dyDescent="0.2">
      <c r="A401" s="2" t="s">
        <v>1374</v>
      </c>
      <c r="B401" s="3" t="s">
        <v>1375</v>
      </c>
      <c r="C401" s="3" t="s">
        <v>1376</v>
      </c>
      <c r="D401" s="16">
        <v>38930</v>
      </c>
      <c r="E401" s="16">
        <v>43952</v>
      </c>
      <c r="F401" s="2">
        <v>400</v>
      </c>
      <c r="G401" s="2">
        <v>560</v>
      </c>
      <c r="H401" s="2">
        <v>600</v>
      </c>
      <c r="I401" s="2">
        <v>400</v>
      </c>
      <c r="N401" s="9"/>
      <c r="V401" s="9"/>
      <c r="W401" s="9"/>
      <c r="X401" s="9"/>
      <c r="Y401" s="9"/>
      <c r="Z401" s="9"/>
      <c r="AA401" s="9"/>
      <c r="AB401" s="9"/>
      <c r="AC401" s="9"/>
      <c r="AD401" s="9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9" t="s">
        <v>109</v>
      </c>
      <c r="CB401" s="2" t="s">
        <v>154</v>
      </c>
    </row>
    <row r="402" spans="1:80" ht="12.75" customHeight="1" x14ac:dyDescent="0.2">
      <c r="A402" s="2" t="s">
        <v>2897</v>
      </c>
      <c r="B402" s="3" t="s">
        <v>2896</v>
      </c>
      <c r="C402" s="3" t="s">
        <v>2898</v>
      </c>
      <c r="D402" s="16">
        <v>46101</v>
      </c>
      <c r="E402" s="16" t="s">
        <v>82</v>
      </c>
      <c r="F402" s="2">
        <v>11</v>
      </c>
      <c r="G402" s="2">
        <v>120</v>
      </c>
      <c r="H402" s="2">
        <v>1000</v>
      </c>
      <c r="I402" s="2">
        <v>500</v>
      </c>
      <c r="J402" s="2" t="s">
        <v>135</v>
      </c>
      <c r="N402" s="9"/>
      <c r="V402" s="9"/>
      <c r="W402" s="9"/>
      <c r="X402" s="9"/>
      <c r="Y402" s="9"/>
      <c r="Z402" s="9"/>
      <c r="AA402" s="9"/>
      <c r="AB402" s="9"/>
      <c r="AC402" s="9"/>
      <c r="AD402" s="9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9" t="s">
        <v>253</v>
      </c>
      <c r="CB402" s="2" t="s">
        <v>110</v>
      </c>
    </row>
    <row r="403" spans="1:80" ht="12" customHeight="1" x14ac:dyDescent="0.2">
      <c r="A403" s="2" t="s">
        <v>1377</v>
      </c>
      <c r="B403" s="3" t="s">
        <v>1378</v>
      </c>
      <c r="C403" s="3" t="s">
        <v>1379</v>
      </c>
      <c r="D403" s="16">
        <v>42767</v>
      </c>
      <c r="E403" s="14">
        <v>45703</v>
      </c>
      <c r="F403" s="2">
        <v>4</v>
      </c>
      <c r="G403" s="2">
        <v>12</v>
      </c>
      <c r="H403" s="2">
        <v>1000</v>
      </c>
      <c r="I403" s="2">
        <v>500</v>
      </c>
      <c r="J403" s="2" t="s">
        <v>135</v>
      </c>
      <c r="N403" s="9"/>
      <c r="V403" s="9"/>
      <c r="W403" s="9"/>
      <c r="X403" s="9"/>
      <c r="Y403" s="9"/>
      <c r="Z403" s="9"/>
      <c r="AA403" s="9"/>
      <c r="AB403" s="9"/>
      <c r="AC403" s="9"/>
      <c r="AD403" s="9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9" t="s">
        <v>93</v>
      </c>
      <c r="CB403" s="2" t="s">
        <v>110</v>
      </c>
    </row>
    <row r="404" spans="1:80" ht="12.75" customHeight="1" x14ac:dyDescent="0.2">
      <c r="A404" s="2" t="s">
        <v>1380</v>
      </c>
      <c r="B404" s="3" t="s">
        <v>1381</v>
      </c>
      <c r="C404" s="3" t="s">
        <v>1382</v>
      </c>
      <c r="D404" s="16">
        <v>43952</v>
      </c>
      <c r="E404" s="14" t="s">
        <v>82</v>
      </c>
      <c r="F404" s="2">
        <v>20</v>
      </c>
      <c r="G404" s="2">
        <v>55.8</v>
      </c>
      <c r="H404" s="2">
        <v>2000</v>
      </c>
      <c r="I404" s="2">
        <v>400</v>
      </c>
      <c r="K404" s="2">
        <v>100</v>
      </c>
      <c r="N404" s="9"/>
      <c r="V404" s="9"/>
      <c r="W404" s="9"/>
      <c r="X404" s="9"/>
      <c r="Y404" s="9"/>
      <c r="Z404" s="9"/>
      <c r="AA404" s="9"/>
      <c r="AB404" s="9"/>
      <c r="AC404" s="9"/>
      <c r="AD404" s="9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9" t="s">
        <v>349</v>
      </c>
      <c r="CB404" s="2" t="s">
        <v>154</v>
      </c>
    </row>
    <row r="405" spans="1:80" ht="12.75" customHeight="1" x14ac:dyDescent="0.2">
      <c r="A405" s="2" t="s">
        <v>1383</v>
      </c>
      <c r="B405" s="3" t="s">
        <v>1384</v>
      </c>
      <c r="C405" s="3" t="s">
        <v>1385</v>
      </c>
      <c r="D405" s="16">
        <v>42005</v>
      </c>
      <c r="E405" s="14" t="s">
        <v>82</v>
      </c>
      <c r="F405" s="2">
        <v>1</v>
      </c>
      <c r="G405" s="2">
        <v>12</v>
      </c>
      <c r="H405" s="2">
        <v>1000</v>
      </c>
      <c r="I405" s="2">
        <v>500</v>
      </c>
      <c r="J405" s="2">
        <v>100</v>
      </c>
      <c r="K405" s="2" t="s">
        <v>82</v>
      </c>
      <c r="N405" s="9"/>
      <c r="V405" s="9"/>
      <c r="W405" s="9"/>
      <c r="X405" s="9"/>
      <c r="Y405" s="9"/>
      <c r="Z405" s="9"/>
      <c r="AA405" s="9"/>
      <c r="AB405" s="9"/>
      <c r="AC405" s="9"/>
      <c r="AD405" s="9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9" t="s">
        <v>541</v>
      </c>
      <c r="CB405" s="9" t="s">
        <v>110</v>
      </c>
    </row>
    <row r="406" spans="1:80" ht="12.75" customHeight="1" x14ac:dyDescent="0.2">
      <c r="A406" s="2" t="s">
        <v>1386</v>
      </c>
      <c r="B406" s="3" t="s">
        <v>1387</v>
      </c>
      <c r="C406" s="3" t="s">
        <v>1388</v>
      </c>
      <c r="D406" s="16">
        <v>38749</v>
      </c>
      <c r="E406" s="14" t="s">
        <v>82</v>
      </c>
      <c r="F406" s="2">
        <v>150</v>
      </c>
      <c r="G406" s="2" t="s">
        <v>82</v>
      </c>
      <c r="H406" s="2">
        <v>5000</v>
      </c>
      <c r="I406" s="2">
        <v>1500</v>
      </c>
      <c r="N406" s="9"/>
      <c r="P406" s="9">
        <v>500</v>
      </c>
      <c r="Q406" s="9">
        <v>2000</v>
      </c>
      <c r="S406" s="9">
        <v>500</v>
      </c>
      <c r="T406" s="9">
        <v>2000</v>
      </c>
      <c r="U406" s="9">
        <v>1000</v>
      </c>
      <c r="V406" s="9"/>
      <c r="W406" s="9"/>
      <c r="X406" s="9"/>
      <c r="Y406" s="9">
        <v>500</v>
      </c>
      <c r="Z406" s="9">
        <v>500</v>
      </c>
      <c r="AA406" s="9">
        <v>2000</v>
      </c>
      <c r="AB406" s="9">
        <v>1000</v>
      </c>
      <c r="AC406" s="9">
        <v>5000</v>
      </c>
      <c r="AD406" s="9">
        <v>2000</v>
      </c>
      <c r="AE406" s="9"/>
      <c r="AF406" s="9"/>
      <c r="AG406" s="9"/>
      <c r="AH406" s="9"/>
      <c r="AI406" s="9"/>
      <c r="AJ406" s="9">
        <v>80</v>
      </c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>
        <v>1300</v>
      </c>
      <c r="AV406" s="9"/>
      <c r="AW406" s="9"/>
      <c r="AX406" s="9"/>
      <c r="AY406" s="9"/>
      <c r="AZ406" s="9"/>
      <c r="BA406" s="9"/>
      <c r="BB406" s="9">
        <v>1700</v>
      </c>
      <c r="BC406" s="9"/>
      <c r="BD406" s="9">
        <v>17</v>
      </c>
      <c r="BE406" s="9">
        <v>1.2</v>
      </c>
      <c r="BF406" s="9">
        <v>14</v>
      </c>
      <c r="BG406" s="9"/>
      <c r="BH406" s="9"/>
      <c r="BI406" s="9">
        <v>2400</v>
      </c>
      <c r="BJ406" s="9"/>
      <c r="BK406" s="9">
        <v>1700</v>
      </c>
      <c r="BL406" s="9"/>
      <c r="BM406" s="9"/>
      <c r="BN406" s="9"/>
      <c r="BO406" s="9"/>
      <c r="BP406" s="9"/>
      <c r="BQ406" s="9">
        <v>2</v>
      </c>
      <c r="BR406" s="9"/>
      <c r="BS406" s="9">
        <v>100</v>
      </c>
      <c r="BT406" s="9"/>
      <c r="BU406" s="9"/>
      <c r="BV406" s="9">
        <v>1000</v>
      </c>
      <c r="BW406" s="9"/>
      <c r="BX406" s="9"/>
      <c r="BY406" s="9"/>
      <c r="BZ406" s="9"/>
      <c r="CA406" s="9" t="s">
        <v>109</v>
      </c>
      <c r="CB406" s="2" t="s">
        <v>1389</v>
      </c>
    </row>
    <row r="407" spans="1:80" ht="12.75" customHeight="1" x14ac:dyDescent="0.2">
      <c r="A407" s="2" t="s">
        <v>1390</v>
      </c>
      <c r="B407" s="3" t="s">
        <v>1391</v>
      </c>
      <c r="C407" s="3" t="s">
        <v>1392</v>
      </c>
      <c r="D407" s="16">
        <v>42490</v>
      </c>
      <c r="E407" s="14" t="s">
        <v>82</v>
      </c>
      <c r="F407" s="2">
        <v>4</v>
      </c>
      <c r="G407" s="2">
        <v>60</v>
      </c>
      <c r="H407" s="2">
        <v>1000</v>
      </c>
      <c r="I407" s="2">
        <v>500</v>
      </c>
      <c r="J407" s="2">
        <v>100</v>
      </c>
      <c r="N407" s="9"/>
      <c r="V407" s="9"/>
      <c r="W407" s="9"/>
      <c r="X407" s="9"/>
      <c r="Y407" s="9"/>
      <c r="Z407" s="9"/>
      <c r="AA407" s="9"/>
      <c r="AB407" s="9"/>
      <c r="AC407" s="9"/>
      <c r="AD407" s="9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9" t="s">
        <v>109</v>
      </c>
      <c r="CB407" s="2" t="s">
        <v>110</v>
      </c>
    </row>
    <row r="408" spans="1:80" ht="12.75" customHeight="1" x14ac:dyDescent="0.2">
      <c r="A408" s="2" t="s">
        <v>1393</v>
      </c>
      <c r="B408" s="3" t="s">
        <v>1394</v>
      </c>
      <c r="C408" s="3" t="s">
        <v>1395</v>
      </c>
      <c r="D408" s="16">
        <v>42555</v>
      </c>
      <c r="E408" s="14" t="s">
        <v>82</v>
      </c>
      <c r="F408" s="2">
        <v>5</v>
      </c>
      <c r="G408" s="2">
        <v>36</v>
      </c>
      <c r="H408" s="2">
        <v>1000</v>
      </c>
      <c r="I408" s="2">
        <v>500</v>
      </c>
      <c r="J408" s="2">
        <v>100</v>
      </c>
      <c r="N408" s="9"/>
      <c r="V408" s="9"/>
      <c r="W408" s="9"/>
      <c r="X408" s="9"/>
      <c r="Y408" s="9"/>
      <c r="Z408" s="9"/>
      <c r="AA408" s="9"/>
      <c r="AB408" s="9"/>
      <c r="AC408" s="9"/>
      <c r="AD408" s="9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9" t="s">
        <v>109</v>
      </c>
      <c r="CB408" s="2" t="s">
        <v>110</v>
      </c>
    </row>
    <row r="409" spans="1:80" ht="12.75" customHeight="1" x14ac:dyDescent="0.2">
      <c r="A409" s="2" t="s">
        <v>1396</v>
      </c>
      <c r="B409" s="3" t="s">
        <v>1397</v>
      </c>
      <c r="C409" s="3" t="s">
        <v>1398</v>
      </c>
      <c r="D409" s="16">
        <v>42490</v>
      </c>
      <c r="E409" s="14" t="s">
        <v>82</v>
      </c>
      <c r="F409" s="2">
        <v>2</v>
      </c>
      <c r="G409" s="2">
        <v>24</v>
      </c>
      <c r="H409" s="2">
        <v>1000</v>
      </c>
      <c r="I409" s="2">
        <v>500</v>
      </c>
      <c r="J409" s="2">
        <v>100</v>
      </c>
      <c r="N409" s="9"/>
      <c r="V409" s="9"/>
      <c r="W409" s="9"/>
      <c r="X409" s="9"/>
      <c r="Y409" s="9"/>
      <c r="Z409" s="9"/>
      <c r="AA409" s="9"/>
      <c r="AB409" s="9"/>
      <c r="AC409" s="9"/>
      <c r="AD409" s="9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9" t="s">
        <v>109</v>
      </c>
      <c r="CB409" s="2" t="s">
        <v>110</v>
      </c>
    </row>
    <row r="410" spans="1:80" ht="12.75" customHeight="1" x14ac:dyDescent="0.2">
      <c r="A410" s="2" t="s">
        <v>1399</v>
      </c>
      <c r="B410" s="3" t="s">
        <v>1400</v>
      </c>
      <c r="C410" s="3" t="s">
        <v>1401</v>
      </c>
      <c r="D410" s="16">
        <v>42490</v>
      </c>
      <c r="E410" s="14" t="s">
        <v>82</v>
      </c>
      <c r="F410" s="2">
        <v>3</v>
      </c>
      <c r="G410" s="2">
        <v>30</v>
      </c>
      <c r="H410" s="2">
        <v>1000</v>
      </c>
      <c r="I410" s="2">
        <v>500</v>
      </c>
      <c r="J410" s="2">
        <v>100</v>
      </c>
      <c r="N410" s="9"/>
      <c r="V410" s="9"/>
      <c r="W410" s="9"/>
      <c r="X410" s="9"/>
      <c r="Y410" s="9"/>
      <c r="Z410" s="9"/>
      <c r="AA410" s="9"/>
      <c r="AB410" s="9"/>
      <c r="AC410" s="9"/>
      <c r="AD410" s="9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9" t="s">
        <v>109</v>
      </c>
      <c r="CB410" s="2" t="s">
        <v>110</v>
      </c>
    </row>
    <row r="411" spans="1:80" ht="12.75" customHeight="1" x14ac:dyDescent="0.2">
      <c r="A411" s="2" t="s">
        <v>1402</v>
      </c>
      <c r="B411" s="3" t="s">
        <v>1403</v>
      </c>
      <c r="C411" s="3" t="s">
        <v>1404</v>
      </c>
      <c r="D411" s="16">
        <v>42490</v>
      </c>
      <c r="E411" s="14" t="s">
        <v>82</v>
      </c>
      <c r="F411" s="2">
        <v>3</v>
      </c>
      <c r="G411" s="2">
        <v>30</v>
      </c>
      <c r="H411" s="2">
        <v>1000</v>
      </c>
      <c r="I411" s="2">
        <v>500</v>
      </c>
      <c r="J411" s="2">
        <v>100</v>
      </c>
      <c r="N411" s="9"/>
      <c r="V411" s="9"/>
      <c r="W411" s="9"/>
      <c r="X411" s="9"/>
      <c r="Y411" s="9"/>
      <c r="Z411" s="9"/>
      <c r="AA411" s="9"/>
      <c r="AB411" s="9"/>
      <c r="AC411" s="9"/>
      <c r="AD411" s="9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9" t="s">
        <v>88</v>
      </c>
      <c r="CB411" s="2" t="s">
        <v>110</v>
      </c>
    </row>
    <row r="412" spans="1:80" ht="38.25" customHeight="1" x14ac:dyDescent="0.2">
      <c r="A412" s="2" t="s">
        <v>1405</v>
      </c>
      <c r="B412" s="3" t="s">
        <v>1406</v>
      </c>
      <c r="C412" s="3" t="s">
        <v>1407</v>
      </c>
      <c r="D412" s="16">
        <v>42051</v>
      </c>
      <c r="E412" s="14" t="s">
        <v>82</v>
      </c>
      <c r="F412" s="2">
        <v>4</v>
      </c>
      <c r="G412" s="2">
        <v>15</v>
      </c>
      <c r="H412" s="2">
        <v>1000</v>
      </c>
      <c r="I412" s="2">
        <v>500</v>
      </c>
      <c r="J412" s="2">
        <v>100</v>
      </c>
      <c r="N412" s="9"/>
      <c r="V412" s="9"/>
      <c r="W412" s="9"/>
      <c r="X412" s="9"/>
      <c r="Y412" s="9"/>
      <c r="Z412" s="9"/>
      <c r="AA412" s="9"/>
      <c r="AB412" s="9"/>
      <c r="AC412" s="9"/>
      <c r="AD412" s="9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9" t="s">
        <v>109</v>
      </c>
      <c r="CB412" s="2" t="s">
        <v>110</v>
      </c>
    </row>
    <row r="413" spans="1:80" ht="38.25" customHeight="1" x14ac:dyDescent="0.2">
      <c r="A413" s="2" t="s">
        <v>1408</v>
      </c>
      <c r="B413" s="3" t="s">
        <v>1409</v>
      </c>
      <c r="C413" s="3" t="s">
        <v>1410</v>
      </c>
      <c r="D413" s="16">
        <v>45444</v>
      </c>
      <c r="E413" s="14" t="s">
        <v>82</v>
      </c>
      <c r="F413" s="2">
        <v>4</v>
      </c>
      <c r="G413" s="2">
        <v>15</v>
      </c>
      <c r="H413" s="2">
        <v>1000</v>
      </c>
      <c r="I413" s="2">
        <v>500</v>
      </c>
      <c r="J413" s="2">
        <v>200</v>
      </c>
      <c r="N413" s="9"/>
      <c r="V413" s="9"/>
      <c r="W413" s="9"/>
      <c r="X413" s="9"/>
      <c r="Y413" s="9"/>
      <c r="Z413" s="9"/>
      <c r="AA413" s="9"/>
      <c r="AB413" s="9"/>
      <c r="AC413" s="9"/>
      <c r="AD413" s="9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9" t="s">
        <v>99</v>
      </c>
      <c r="CB413" s="2" t="s">
        <v>110</v>
      </c>
    </row>
    <row r="414" spans="1:80" ht="12.75" customHeight="1" x14ac:dyDescent="0.2">
      <c r="A414" s="2" t="s">
        <v>1411</v>
      </c>
      <c r="B414" s="3" t="s">
        <v>1412</v>
      </c>
      <c r="C414" s="3" t="s">
        <v>1413</v>
      </c>
      <c r="D414" s="16">
        <v>35779</v>
      </c>
      <c r="E414" s="14">
        <v>44277</v>
      </c>
      <c r="F414" s="2">
        <v>5</v>
      </c>
      <c r="G414" s="2">
        <v>49.8</v>
      </c>
      <c r="H414" s="2">
        <v>1000</v>
      </c>
      <c r="I414" s="2">
        <v>500</v>
      </c>
      <c r="J414" s="9" t="s">
        <v>207</v>
      </c>
      <c r="K414" s="9" t="s">
        <v>82</v>
      </c>
      <c r="L414" s="9"/>
      <c r="M414" s="9"/>
      <c r="N414" s="9"/>
      <c r="V414" s="9"/>
      <c r="W414" s="9"/>
      <c r="X414" s="9"/>
      <c r="Y414" s="9"/>
      <c r="Z414" s="9"/>
      <c r="AA414" s="9"/>
      <c r="AB414" s="9"/>
      <c r="AC414" s="9"/>
      <c r="AD414" s="9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9" t="s">
        <v>541</v>
      </c>
      <c r="CB414" s="9" t="s">
        <v>110</v>
      </c>
    </row>
    <row r="415" spans="1:80" ht="12.75" customHeight="1" x14ac:dyDescent="0.2">
      <c r="A415" s="2" t="s">
        <v>1414</v>
      </c>
      <c r="B415" s="3" t="s">
        <v>1415</v>
      </c>
      <c r="C415" s="3" t="s">
        <v>1416</v>
      </c>
      <c r="D415" s="16">
        <v>42870</v>
      </c>
      <c r="E415" s="14" t="s">
        <v>82</v>
      </c>
      <c r="F415" s="2">
        <v>1</v>
      </c>
      <c r="G415" s="2">
        <v>12</v>
      </c>
      <c r="H415" s="2">
        <v>1000</v>
      </c>
      <c r="I415" s="2">
        <v>500</v>
      </c>
      <c r="J415" s="2">
        <v>100</v>
      </c>
      <c r="N415" s="9"/>
      <c r="V415" s="9"/>
      <c r="W415" s="9"/>
      <c r="X415" s="9"/>
      <c r="Y415" s="9"/>
      <c r="Z415" s="9"/>
      <c r="AA415" s="9"/>
      <c r="AB415" s="9"/>
      <c r="AC415" s="9"/>
      <c r="AD415" s="9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9" t="s">
        <v>119</v>
      </c>
      <c r="CB415" s="2" t="s">
        <v>110</v>
      </c>
    </row>
    <row r="416" spans="1:80" ht="12.75" customHeight="1" x14ac:dyDescent="0.2">
      <c r="A416" s="2" t="s">
        <v>1417</v>
      </c>
      <c r="B416" s="3" t="s">
        <v>1418</v>
      </c>
      <c r="C416" s="3" t="s">
        <v>1419</v>
      </c>
      <c r="D416" s="37">
        <v>33361</v>
      </c>
      <c r="E416" s="14">
        <v>45536</v>
      </c>
      <c r="F416" s="2">
        <v>5</v>
      </c>
      <c r="G416" s="2">
        <v>28</v>
      </c>
      <c r="H416" s="2">
        <v>1000</v>
      </c>
      <c r="I416" s="2">
        <v>500</v>
      </c>
      <c r="J416" s="2" t="s">
        <v>135</v>
      </c>
      <c r="N416" s="9"/>
      <c r="V416" s="9"/>
      <c r="W416" s="9"/>
      <c r="X416" s="9"/>
      <c r="Y416" s="9"/>
      <c r="Z416" s="9"/>
      <c r="AA416" s="9"/>
      <c r="AB416" s="9"/>
      <c r="AC416" s="9"/>
      <c r="AD416" s="9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9" t="s">
        <v>1420</v>
      </c>
      <c r="CB416" s="2" t="s">
        <v>110</v>
      </c>
    </row>
    <row r="417" spans="1:80" ht="12.75" customHeight="1" x14ac:dyDescent="0.2">
      <c r="A417" s="2" t="s">
        <v>1421</v>
      </c>
      <c r="B417" s="3" t="s">
        <v>1422</v>
      </c>
      <c r="C417" s="3" t="s">
        <v>1423</v>
      </c>
      <c r="D417" s="16">
        <v>37938</v>
      </c>
      <c r="E417" s="14" t="s">
        <v>82</v>
      </c>
      <c r="F417" s="2">
        <v>15</v>
      </c>
      <c r="G417" s="2">
        <v>40</v>
      </c>
      <c r="H417" s="2">
        <v>1500</v>
      </c>
      <c r="I417" s="2">
        <v>1000</v>
      </c>
      <c r="J417" s="9" t="s">
        <v>82</v>
      </c>
      <c r="K417" s="9" t="s">
        <v>82</v>
      </c>
      <c r="L417" s="9"/>
      <c r="M417" s="9"/>
      <c r="N417" s="9"/>
      <c r="V417" s="9"/>
      <c r="W417" s="9"/>
      <c r="X417" s="9"/>
      <c r="Y417" s="9"/>
      <c r="Z417" s="9"/>
      <c r="AA417" s="9"/>
      <c r="AB417" s="9"/>
      <c r="AC417" s="9"/>
      <c r="AD417" s="9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9" t="s">
        <v>159</v>
      </c>
      <c r="CB417" s="9" t="s">
        <v>100</v>
      </c>
    </row>
    <row r="418" spans="1:80" ht="12.75" customHeight="1" x14ac:dyDescent="0.2">
      <c r="A418" s="2" t="s">
        <v>1424</v>
      </c>
      <c r="B418" s="3" t="s">
        <v>1425</v>
      </c>
      <c r="C418" s="3" t="s">
        <v>1426</v>
      </c>
      <c r="D418" s="16">
        <v>45856</v>
      </c>
      <c r="E418" s="14" t="s">
        <v>82</v>
      </c>
      <c r="F418" s="2">
        <v>1</v>
      </c>
      <c r="G418" s="2">
        <v>100</v>
      </c>
      <c r="H418" s="2">
        <v>3750</v>
      </c>
      <c r="I418" s="2">
        <v>750</v>
      </c>
      <c r="J418" s="9" t="s">
        <v>82</v>
      </c>
      <c r="K418" s="9" t="s">
        <v>82</v>
      </c>
      <c r="L418" s="9"/>
      <c r="M418" s="9"/>
      <c r="N418" s="9"/>
      <c r="V418" s="9"/>
      <c r="W418" s="9"/>
      <c r="X418" s="9"/>
      <c r="Y418" s="9"/>
      <c r="Z418" s="9"/>
      <c r="AA418" s="9"/>
      <c r="AB418" s="9"/>
      <c r="AC418" s="9"/>
      <c r="AD418" s="9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9" t="s">
        <v>349</v>
      </c>
      <c r="CB418" s="9" t="s">
        <v>154</v>
      </c>
    </row>
    <row r="419" spans="1:80" ht="12.75" customHeight="1" x14ac:dyDescent="0.2">
      <c r="A419" s="2" t="s">
        <v>1427</v>
      </c>
      <c r="B419" s="3" t="s">
        <v>1428</v>
      </c>
      <c r="C419" s="3" t="s">
        <v>1429</v>
      </c>
      <c r="D419" s="16">
        <v>37012</v>
      </c>
      <c r="E419" s="14">
        <v>40637</v>
      </c>
      <c r="F419" s="2">
        <v>50</v>
      </c>
      <c r="G419" s="2">
        <v>104</v>
      </c>
      <c r="H419" s="2">
        <v>1500</v>
      </c>
      <c r="I419" s="2">
        <v>500</v>
      </c>
      <c r="K419" s="2">
        <v>100</v>
      </c>
      <c r="N419" s="9"/>
      <c r="V419" s="9"/>
      <c r="W419" s="9"/>
      <c r="X419" s="9"/>
      <c r="Y419" s="9"/>
      <c r="Z419" s="9"/>
      <c r="AA419" s="9"/>
      <c r="AB419" s="9"/>
      <c r="AC419" s="9"/>
      <c r="AD419" s="9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9" t="s">
        <v>1430</v>
      </c>
      <c r="CB419" s="9" t="s">
        <v>100</v>
      </c>
    </row>
    <row r="420" spans="1:80" ht="12.75" customHeight="1" x14ac:dyDescent="0.2">
      <c r="A420" s="2" t="s">
        <v>1431</v>
      </c>
      <c r="B420" s="3" t="s">
        <v>1432</v>
      </c>
      <c r="C420" s="3" t="s">
        <v>1433</v>
      </c>
      <c r="D420" s="16">
        <v>41652</v>
      </c>
      <c r="E420" s="14">
        <v>42436</v>
      </c>
      <c r="F420" s="2">
        <v>5</v>
      </c>
      <c r="G420" s="2">
        <v>9</v>
      </c>
      <c r="H420" s="2">
        <v>1000</v>
      </c>
      <c r="I420" s="2">
        <v>500</v>
      </c>
      <c r="J420" s="9" t="s">
        <v>82</v>
      </c>
      <c r="K420" s="9" t="s">
        <v>82</v>
      </c>
      <c r="L420" s="9"/>
      <c r="M420" s="9"/>
      <c r="N420" s="9"/>
      <c r="V420" s="9"/>
      <c r="W420" s="9"/>
      <c r="X420" s="9"/>
      <c r="Y420" s="9"/>
      <c r="Z420" s="9"/>
      <c r="AA420" s="9"/>
      <c r="AB420" s="9"/>
      <c r="AC420" s="9"/>
      <c r="AD420" s="9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>
        <v>100</v>
      </c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9" t="s">
        <v>1434</v>
      </c>
      <c r="CB420" s="9" t="s">
        <v>110</v>
      </c>
    </row>
    <row r="421" spans="1:80" ht="12.75" customHeight="1" x14ac:dyDescent="0.25">
      <c r="A421" s="2" t="s">
        <v>1435</v>
      </c>
      <c r="B421" s="3" t="s">
        <v>1436</v>
      </c>
      <c r="C421" s="36" t="s">
        <v>1437</v>
      </c>
      <c r="D421" s="16">
        <v>44728</v>
      </c>
      <c r="E421" s="14" t="s">
        <v>82</v>
      </c>
      <c r="F421" s="2">
        <v>5</v>
      </c>
      <c r="G421" s="2">
        <v>33</v>
      </c>
      <c r="H421" s="2">
        <v>1500</v>
      </c>
      <c r="I421" s="2">
        <v>1000</v>
      </c>
      <c r="J421" s="9">
        <v>200</v>
      </c>
      <c r="K421" s="9">
        <v>100</v>
      </c>
      <c r="L421" s="9"/>
      <c r="M421" s="9"/>
      <c r="N421" s="9"/>
      <c r="V421" s="9"/>
      <c r="W421" s="9"/>
      <c r="X421" s="9"/>
      <c r="Y421" s="9"/>
      <c r="Z421" s="9"/>
      <c r="AA421" s="9"/>
      <c r="AB421" s="9"/>
      <c r="AC421" s="9"/>
      <c r="AD421" s="9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9" t="s">
        <v>99</v>
      </c>
      <c r="CB421" s="9" t="s">
        <v>100</v>
      </c>
    </row>
    <row r="422" spans="1:80" ht="12.75" customHeight="1" x14ac:dyDescent="0.2">
      <c r="A422" s="25" t="s">
        <v>1438</v>
      </c>
      <c r="B422" s="3" t="s">
        <v>1439</v>
      </c>
      <c r="C422" s="1" t="s">
        <v>1440</v>
      </c>
      <c r="D422" s="16">
        <v>43899</v>
      </c>
      <c r="E422" s="14" t="s">
        <v>82</v>
      </c>
      <c r="F422" s="2">
        <v>1</v>
      </c>
      <c r="G422" s="2">
        <f>SUM(0.01*60)</f>
        <v>0.6</v>
      </c>
      <c r="H422" s="2">
        <v>1000</v>
      </c>
      <c r="I422" s="2">
        <v>400</v>
      </c>
      <c r="J422" s="9"/>
      <c r="N422" s="9"/>
      <c r="V422" s="9"/>
      <c r="W422" s="9"/>
      <c r="X422" s="9"/>
      <c r="Y422" s="9"/>
      <c r="Z422" s="9"/>
      <c r="AA422" s="9"/>
      <c r="AB422" s="9"/>
      <c r="AC422" s="9"/>
      <c r="AD422" s="9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9" t="s">
        <v>109</v>
      </c>
      <c r="CB422" s="9" t="s">
        <v>89</v>
      </c>
    </row>
    <row r="423" spans="1:80" ht="12.75" customHeight="1" x14ac:dyDescent="0.2">
      <c r="A423" s="2" t="s">
        <v>1441</v>
      </c>
      <c r="B423" s="3" t="s">
        <v>1442</v>
      </c>
      <c r="C423" s="53" t="s">
        <v>1443</v>
      </c>
      <c r="D423" s="55">
        <v>38777</v>
      </c>
      <c r="E423" s="14">
        <v>44077</v>
      </c>
      <c r="F423" s="2">
        <v>2</v>
      </c>
      <c r="G423" s="2">
        <v>60</v>
      </c>
      <c r="H423" s="2">
        <v>1000</v>
      </c>
      <c r="I423" s="2">
        <v>500</v>
      </c>
      <c r="K423" s="2">
        <v>100</v>
      </c>
      <c r="N423" s="9"/>
      <c r="V423" s="9"/>
      <c r="W423" s="9"/>
      <c r="X423" s="9"/>
      <c r="Y423" s="9"/>
      <c r="Z423" s="9"/>
      <c r="AA423" s="9"/>
      <c r="AB423" s="9"/>
      <c r="AC423" s="9"/>
      <c r="AD423" s="9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9" t="s">
        <v>263</v>
      </c>
      <c r="CB423" s="9" t="s">
        <v>1444</v>
      </c>
    </row>
    <row r="424" spans="1:80" ht="12.75" customHeight="1" x14ac:dyDescent="0.2">
      <c r="A424" s="2" t="s">
        <v>1445</v>
      </c>
      <c r="B424" s="1" t="s">
        <v>1446</v>
      </c>
      <c r="C424" s="3" t="s">
        <v>1447</v>
      </c>
      <c r="D424" s="56">
        <v>40021</v>
      </c>
      <c r="E424" s="14">
        <v>44743</v>
      </c>
      <c r="F424" s="2">
        <v>1</v>
      </c>
      <c r="G424" s="2">
        <v>2</v>
      </c>
      <c r="H424" s="2">
        <v>1000</v>
      </c>
      <c r="I424" s="2">
        <v>500</v>
      </c>
      <c r="J424" s="2" t="s">
        <v>135</v>
      </c>
      <c r="N424" s="9"/>
      <c r="V424" s="9"/>
      <c r="W424" s="9"/>
      <c r="X424" s="9"/>
      <c r="Y424" s="9"/>
      <c r="Z424" s="9"/>
      <c r="AA424" s="9"/>
      <c r="AB424" s="9"/>
      <c r="AC424" s="9"/>
      <c r="AD424" s="9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9" t="s">
        <v>99</v>
      </c>
      <c r="CB424" s="9" t="s">
        <v>110</v>
      </c>
    </row>
    <row r="425" spans="1:80" ht="12.75" customHeight="1" x14ac:dyDescent="0.2">
      <c r="A425" s="2" t="s">
        <v>1448</v>
      </c>
      <c r="B425" s="3" t="s">
        <v>1449</v>
      </c>
      <c r="C425" s="3" t="s">
        <v>1450</v>
      </c>
      <c r="D425" s="16">
        <v>43073</v>
      </c>
      <c r="E425" s="14" t="s">
        <v>82</v>
      </c>
      <c r="F425" s="2">
        <v>1</v>
      </c>
      <c r="G425" s="2">
        <v>12</v>
      </c>
      <c r="H425" s="2">
        <v>1000</v>
      </c>
      <c r="I425" s="2">
        <v>500</v>
      </c>
      <c r="J425" s="2">
        <v>100</v>
      </c>
      <c r="K425" s="2" t="s">
        <v>82</v>
      </c>
      <c r="N425" s="9"/>
      <c r="V425" s="9"/>
      <c r="W425" s="9"/>
      <c r="X425" s="9"/>
      <c r="Y425" s="9"/>
      <c r="Z425" s="9"/>
      <c r="AA425" s="9"/>
      <c r="AB425" s="9"/>
      <c r="AC425" s="9"/>
      <c r="AD425" s="9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9" t="s">
        <v>231</v>
      </c>
      <c r="CB425" s="9" t="s">
        <v>110</v>
      </c>
    </row>
    <row r="426" spans="1:80" ht="12.75" customHeight="1" x14ac:dyDescent="0.2">
      <c r="A426" s="2" t="s">
        <v>1451</v>
      </c>
      <c r="B426" s="3" t="s">
        <v>1452</v>
      </c>
      <c r="C426" s="3" t="s">
        <v>1453</v>
      </c>
      <c r="D426" s="16">
        <v>44287</v>
      </c>
      <c r="E426" s="14" t="s">
        <v>82</v>
      </c>
      <c r="F426" s="2">
        <v>1</v>
      </c>
      <c r="G426" s="2">
        <v>24</v>
      </c>
      <c r="H426" s="2">
        <v>1000</v>
      </c>
      <c r="I426" s="2">
        <v>500</v>
      </c>
      <c r="J426" s="2" t="s">
        <v>207</v>
      </c>
      <c r="N426" s="9"/>
      <c r="V426" s="9"/>
      <c r="W426" s="9"/>
      <c r="X426" s="9"/>
      <c r="Y426" s="9"/>
      <c r="Z426" s="9"/>
      <c r="AA426" s="9"/>
      <c r="AB426" s="9"/>
      <c r="AC426" s="9"/>
      <c r="AD426" s="9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9" t="s">
        <v>231</v>
      </c>
      <c r="CB426" s="9" t="s">
        <v>110</v>
      </c>
    </row>
    <row r="427" spans="1:80" ht="12.75" customHeight="1" x14ac:dyDescent="0.2">
      <c r="A427" s="2" t="s">
        <v>1454</v>
      </c>
      <c r="B427" s="3" t="s">
        <v>1455</v>
      </c>
      <c r="C427" s="3" t="s">
        <v>1456</v>
      </c>
      <c r="D427" s="16">
        <v>42793</v>
      </c>
      <c r="E427" s="14" t="s">
        <v>82</v>
      </c>
      <c r="F427" s="2">
        <v>0.5</v>
      </c>
      <c r="G427" s="2">
        <v>12</v>
      </c>
      <c r="H427" s="2">
        <v>1000</v>
      </c>
      <c r="I427" s="2">
        <v>500</v>
      </c>
      <c r="J427" s="2">
        <v>100</v>
      </c>
      <c r="K427" s="2" t="s">
        <v>82</v>
      </c>
      <c r="N427" s="9"/>
      <c r="V427" s="9"/>
      <c r="W427" s="9"/>
      <c r="X427" s="9"/>
      <c r="Y427" s="9"/>
      <c r="Z427" s="9"/>
      <c r="AA427" s="9"/>
      <c r="AB427" s="9"/>
      <c r="AC427" s="9"/>
      <c r="AD427" s="9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9" t="s">
        <v>1221</v>
      </c>
      <c r="CB427" s="9" t="s">
        <v>110</v>
      </c>
    </row>
    <row r="428" spans="1:80" ht="12.75" customHeight="1" x14ac:dyDescent="0.2">
      <c r="A428" s="2" t="s">
        <v>1457</v>
      </c>
      <c r="B428" s="3" t="s">
        <v>1458</v>
      </c>
      <c r="C428" s="3" t="s">
        <v>1459</v>
      </c>
      <c r="D428" s="16">
        <v>41183</v>
      </c>
      <c r="E428" s="14" t="s">
        <v>82</v>
      </c>
      <c r="F428" s="2">
        <v>60</v>
      </c>
      <c r="G428" s="2">
        <v>42</v>
      </c>
      <c r="H428" s="2">
        <v>100</v>
      </c>
      <c r="I428" s="2">
        <v>50</v>
      </c>
      <c r="N428" s="9"/>
      <c r="V428" s="9"/>
      <c r="W428" s="9"/>
      <c r="X428" s="9"/>
      <c r="Y428" s="9"/>
      <c r="Z428" s="9"/>
      <c r="AA428" s="9"/>
      <c r="AB428" s="9"/>
      <c r="AC428" s="9"/>
      <c r="AD428" s="9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9" t="s">
        <v>109</v>
      </c>
      <c r="CB428" s="2" t="s">
        <v>1460</v>
      </c>
    </row>
    <row r="429" spans="1:80" ht="12.75" customHeight="1" x14ac:dyDescent="0.2">
      <c r="A429" s="2" t="s">
        <v>1461</v>
      </c>
      <c r="B429" s="3" t="s">
        <v>1462</v>
      </c>
      <c r="C429" s="3" t="s">
        <v>1463</v>
      </c>
      <c r="D429" s="16">
        <v>41603</v>
      </c>
      <c r="E429" s="14" t="s">
        <v>82</v>
      </c>
      <c r="F429" s="2">
        <v>3</v>
      </c>
      <c r="G429" s="2">
        <v>9</v>
      </c>
      <c r="H429" s="2">
        <v>600</v>
      </c>
      <c r="I429" s="2">
        <v>400</v>
      </c>
      <c r="J429" s="2">
        <v>100</v>
      </c>
      <c r="K429" s="2">
        <v>100</v>
      </c>
      <c r="N429" s="9"/>
      <c r="V429" s="9"/>
      <c r="W429" s="9"/>
      <c r="X429" s="9"/>
      <c r="Y429" s="9"/>
      <c r="Z429" s="9"/>
      <c r="AA429" s="9"/>
      <c r="AB429" s="9"/>
      <c r="AC429" s="9"/>
      <c r="AD429" s="9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9" t="s">
        <v>1464</v>
      </c>
      <c r="CB429" s="9" t="s">
        <v>1465</v>
      </c>
    </row>
    <row r="430" spans="1:80" ht="12.75" customHeight="1" x14ac:dyDescent="0.2">
      <c r="A430" s="2" t="s">
        <v>1466</v>
      </c>
      <c r="B430" s="3" t="s">
        <v>1467</v>
      </c>
      <c r="C430" s="3" t="s">
        <v>1468</v>
      </c>
      <c r="D430" s="16">
        <v>41912</v>
      </c>
      <c r="E430" s="14" t="s">
        <v>82</v>
      </c>
      <c r="F430" s="2">
        <v>3</v>
      </c>
      <c r="G430" s="2">
        <v>8</v>
      </c>
      <c r="H430" s="2">
        <v>2000</v>
      </c>
      <c r="I430" s="2">
        <v>500</v>
      </c>
      <c r="N430" s="9"/>
      <c r="V430" s="9"/>
      <c r="W430" s="9"/>
      <c r="X430" s="9"/>
      <c r="Y430" s="9"/>
      <c r="Z430" s="9"/>
      <c r="AA430" s="9"/>
      <c r="AB430" s="9"/>
      <c r="AC430" s="9"/>
      <c r="AD430" s="9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9" t="s">
        <v>93</v>
      </c>
      <c r="CB430" s="2" t="s">
        <v>465</v>
      </c>
    </row>
    <row r="431" spans="1:80" ht="12.75" customHeight="1" x14ac:dyDescent="0.2">
      <c r="A431" s="2" t="s">
        <v>1469</v>
      </c>
      <c r="B431" s="3" t="s">
        <v>1470</v>
      </c>
      <c r="C431" s="3" t="s">
        <v>1471</v>
      </c>
      <c r="D431" s="16">
        <v>41334</v>
      </c>
      <c r="E431" s="14" t="s">
        <v>82</v>
      </c>
      <c r="F431" s="2">
        <v>5</v>
      </c>
      <c r="G431" s="2">
        <v>30</v>
      </c>
      <c r="H431" s="2">
        <v>1000</v>
      </c>
      <c r="I431" s="2">
        <v>500</v>
      </c>
      <c r="J431" s="9" t="s">
        <v>82</v>
      </c>
      <c r="K431" s="2">
        <v>100</v>
      </c>
      <c r="N431" s="9"/>
      <c r="V431" s="9"/>
      <c r="W431" s="9"/>
      <c r="X431" s="9"/>
      <c r="Y431" s="9"/>
      <c r="Z431" s="9"/>
      <c r="AA431" s="9"/>
      <c r="AB431" s="9"/>
      <c r="AC431" s="9"/>
      <c r="AD431" s="9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9" t="s">
        <v>114</v>
      </c>
      <c r="CB431" s="9" t="s">
        <v>100</v>
      </c>
    </row>
    <row r="432" spans="1:80" ht="12.75" customHeight="1" x14ac:dyDescent="0.2">
      <c r="A432" s="2" t="s">
        <v>1472</v>
      </c>
      <c r="B432" s="3" t="s">
        <v>1473</v>
      </c>
      <c r="C432" s="3" t="s">
        <v>1474</v>
      </c>
      <c r="D432" s="14">
        <v>33860</v>
      </c>
      <c r="E432" s="14">
        <v>45355</v>
      </c>
      <c r="F432" s="2">
        <v>1200</v>
      </c>
      <c r="G432" s="2">
        <v>1050</v>
      </c>
      <c r="H432" s="2">
        <v>800</v>
      </c>
      <c r="I432" s="2">
        <v>450</v>
      </c>
      <c r="J432" s="2" t="s">
        <v>98</v>
      </c>
      <c r="K432" s="2">
        <v>100</v>
      </c>
      <c r="N432" s="9"/>
      <c r="V432" s="9"/>
      <c r="W432" s="9"/>
      <c r="X432" s="9"/>
      <c r="Y432" s="9"/>
      <c r="Z432" s="9"/>
      <c r="AA432" s="9"/>
      <c r="AB432" s="9"/>
      <c r="AC432" s="9"/>
      <c r="AD432" s="9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9" t="s">
        <v>177</v>
      </c>
      <c r="CB432" s="9" t="s">
        <v>100</v>
      </c>
    </row>
    <row r="433" spans="1:80" ht="25.5" customHeight="1" x14ac:dyDescent="0.2">
      <c r="A433" s="2" t="s">
        <v>1475</v>
      </c>
      <c r="B433" s="3" t="s">
        <v>1476</v>
      </c>
      <c r="C433" s="3" t="s">
        <v>1477</v>
      </c>
      <c r="D433" s="16">
        <v>43024</v>
      </c>
      <c r="E433" s="14" t="s">
        <v>82</v>
      </c>
      <c r="F433" s="2">
        <v>4.5</v>
      </c>
      <c r="G433" s="2">
        <v>15</v>
      </c>
      <c r="H433" s="2">
        <v>1000</v>
      </c>
      <c r="I433" s="2">
        <v>500</v>
      </c>
      <c r="J433" s="2">
        <v>100</v>
      </c>
      <c r="K433" s="2">
        <v>100</v>
      </c>
      <c r="N433" s="9"/>
      <c r="V433" s="9"/>
      <c r="W433" s="9"/>
      <c r="X433" s="9"/>
      <c r="Y433" s="9"/>
      <c r="Z433" s="9"/>
      <c r="AA433" s="9"/>
      <c r="AB433" s="9"/>
      <c r="AC433" s="9"/>
      <c r="AD433" s="9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9" t="s">
        <v>177</v>
      </c>
      <c r="CB433" s="9" t="s">
        <v>110</v>
      </c>
    </row>
    <row r="434" spans="1:80" ht="25.5" customHeight="1" x14ac:dyDescent="0.2">
      <c r="A434" s="2" t="s">
        <v>1478</v>
      </c>
      <c r="B434" s="3" t="s">
        <v>1479</v>
      </c>
      <c r="C434" s="3" t="s">
        <v>1480</v>
      </c>
      <c r="D434" s="16">
        <v>42241</v>
      </c>
      <c r="E434" s="14" t="s">
        <v>82</v>
      </c>
      <c r="F434" s="2">
        <v>5</v>
      </c>
      <c r="G434" s="2">
        <v>15</v>
      </c>
      <c r="H434" s="2">
        <v>1000</v>
      </c>
      <c r="I434" s="2">
        <v>500</v>
      </c>
      <c r="J434" s="2">
        <v>100</v>
      </c>
      <c r="N434" s="9"/>
      <c r="V434" s="9"/>
      <c r="W434" s="9"/>
      <c r="X434" s="9"/>
      <c r="Y434" s="9"/>
      <c r="Z434" s="9"/>
      <c r="AA434" s="9"/>
      <c r="AB434" s="9"/>
      <c r="AC434" s="9"/>
      <c r="AD434" s="9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9" t="s">
        <v>88</v>
      </c>
      <c r="CB434" s="2" t="s">
        <v>110</v>
      </c>
    </row>
    <row r="435" spans="1:80" ht="12.75" customHeight="1" x14ac:dyDescent="0.2">
      <c r="A435" s="2" t="s">
        <v>1481</v>
      </c>
      <c r="B435" s="3" t="s">
        <v>1482</v>
      </c>
      <c r="C435" s="3" t="s">
        <v>1483</v>
      </c>
      <c r="D435" s="16">
        <v>38626</v>
      </c>
      <c r="E435" s="14">
        <v>41426</v>
      </c>
      <c r="F435" s="2">
        <v>8</v>
      </c>
      <c r="G435" s="2">
        <v>8</v>
      </c>
      <c r="H435" s="2">
        <v>1000</v>
      </c>
      <c r="I435" s="2">
        <v>500</v>
      </c>
      <c r="J435" s="9" t="s">
        <v>82</v>
      </c>
      <c r="K435" s="2">
        <v>100</v>
      </c>
      <c r="N435" s="9"/>
      <c r="V435" s="9"/>
      <c r="W435" s="9"/>
      <c r="X435" s="9"/>
      <c r="Y435" s="9"/>
      <c r="Z435" s="9"/>
      <c r="AA435" s="9"/>
      <c r="AB435" s="9"/>
      <c r="AC435" s="9"/>
      <c r="AD435" s="9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>
        <v>100</v>
      </c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9" t="s">
        <v>177</v>
      </c>
      <c r="CB435" s="9" t="s">
        <v>110</v>
      </c>
    </row>
    <row r="436" spans="1:80" ht="12.75" customHeight="1" x14ac:dyDescent="0.2">
      <c r="A436" s="2" t="s">
        <v>1484</v>
      </c>
      <c r="B436" s="3" t="s">
        <v>1485</v>
      </c>
      <c r="C436" s="13" t="s">
        <v>1486</v>
      </c>
      <c r="D436" s="16">
        <v>44013</v>
      </c>
      <c r="E436" s="14" t="s">
        <v>82</v>
      </c>
      <c r="F436" s="2">
        <v>10</v>
      </c>
      <c r="G436" s="2">
        <v>14</v>
      </c>
      <c r="H436" s="2">
        <v>3500</v>
      </c>
      <c r="I436" s="2">
        <v>500</v>
      </c>
      <c r="J436" s="2" t="s">
        <v>207</v>
      </c>
      <c r="N436" s="9"/>
      <c r="V436" s="9"/>
      <c r="W436" s="9"/>
      <c r="X436" s="9"/>
      <c r="Y436" s="9"/>
      <c r="Z436" s="9"/>
      <c r="AA436" s="9"/>
      <c r="AB436" s="9"/>
      <c r="AC436" s="9"/>
      <c r="AD436" s="9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9" t="s">
        <v>109</v>
      </c>
      <c r="CB436" s="9" t="s">
        <v>1487</v>
      </c>
    </row>
    <row r="437" spans="1:80" ht="12.75" customHeight="1" x14ac:dyDescent="0.2">
      <c r="A437" s="2" t="s">
        <v>1488</v>
      </c>
      <c r="B437" s="3" t="s">
        <v>1489</v>
      </c>
      <c r="C437" s="3" t="s">
        <v>1490</v>
      </c>
      <c r="D437" s="14">
        <v>33926</v>
      </c>
      <c r="E437" s="14">
        <v>42005</v>
      </c>
      <c r="F437" s="2">
        <v>450</v>
      </c>
      <c r="G437" s="2">
        <v>313</v>
      </c>
      <c r="H437" s="2">
        <v>3000</v>
      </c>
      <c r="I437" s="2">
        <v>1000</v>
      </c>
      <c r="J437" s="2">
        <v>100</v>
      </c>
      <c r="K437" s="2">
        <v>100</v>
      </c>
      <c r="N437" s="9"/>
      <c r="V437" s="9"/>
      <c r="W437" s="9"/>
      <c r="X437" s="9"/>
      <c r="Y437" s="9"/>
      <c r="Z437" s="9"/>
      <c r="AA437" s="9"/>
      <c r="AB437" s="9"/>
      <c r="AC437" s="9"/>
      <c r="AD437" s="9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9" t="s">
        <v>130</v>
      </c>
      <c r="CB437" s="9" t="s">
        <v>100</v>
      </c>
    </row>
    <row r="438" spans="1:80" ht="12.75" customHeight="1" x14ac:dyDescent="0.2">
      <c r="A438" s="2" t="s">
        <v>1491</v>
      </c>
      <c r="B438" s="3" t="s">
        <v>1492</v>
      </c>
      <c r="C438" s="3" t="s">
        <v>1493</v>
      </c>
      <c r="D438" s="16">
        <v>44044</v>
      </c>
      <c r="E438" s="14" t="s">
        <v>82</v>
      </c>
      <c r="F438" s="2">
        <v>1</v>
      </c>
      <c r="G438" s="2">
        <v>3.3</v>
      </c>
      <c r="H438" s="2">
        <v>100</v>
      </c>
      <c r="I438" s="2">
        <v>100</v>
      </c>
      <c r="J438" s="2" t="s">
        <v>207</v>
      </c>
      <c r="K438" s="2">
        <v>100</v>
      </c>
      <c r="N438" s="9"/>
      <c r="V438" s="9"/>
      <c r="W438" s="9"/>
      <c r="X438" s="9"/>
      <c r="Y438" s="9"/>
      <c r="Z438" s="9"/>
      <c r="AA438" s="9"/>
      <c r="AB438" s="9"/>
      <c r="AC438" s="9"/>
      <c r="AD438" s="9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9" t="s">
        <v>685</v>
      </c>
      <c r="CB438" s="9" t="s">
        <v>100</v>
      </c>
    </row>
    <row r="439" spans="1:80" ht="38.25" customHeight="1" x14ac:dyDescent="0.2">
      <c r="A439" s="2" t="s">
        <v>1494</v>
      </c>
      <c r="B439" s="3" t="s">
        <v>1495</v>
      </c>
      <c r="C439" s="3" t="s">
        <v>1496</v>
      </c>
      <c r="D439" s="16">
        <v>41155</v>
      </c>
      <c r="E439" s="14">
        <v>45787</v>
      </c>
      <c r="F439" s="2">
        <v>12</v>
      </c>
      <c r="G439" s="2">
        <v>50</v>
      </c>
      <c r="H439" s="2">
        <v>3000</v>
      </c>
      <c r="I439" s="2">
        <v>1000</v>
      </c>
      <c r="J439" s="2" t="s">
        <v>135</v>
      </c>
      <c r="K439" s="2">
        <v>100</v>
      </c>
      <c r="N439" s="9"/>
      <c r="V439" s="9"/>
      <c r="W439" s="9"/>
      <c r="X439" s="9"/>
      <c r="Y439" s="9"/>
      <c r="Z439" s="9"/>
      <c r="AA439" s="9"/>
      <c r="AB439" s="9"/>
      <c r="AC439" s="9"/>
      <c r="AD439" s="9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9" t="s">
        <v>99</v>
      </c>
      <c r="CB439" s="9" t="s">
        <v>100</v>
      </c>
    </row>
    <row r="440" spans="1:80" ht="12.75" customHeight="1" x14ac:dyDescent="0.2">
      <c r="A440" s="2" t="s">
        <v>1497</v>
      </c>
      <c r="B440" s="3" t="s">
        <v>1498</v>
      </c>
      <c r="C440" s="3" t="s">
        <v>1499</v>
      </c>
      <c r="D440" s="16">
        <v>44958</v>
      </c>
      <c r="E440" s="14">
        <v>45873</v>
      </c>
      <c r="F440" s="2">
        <v>10</v>
      </c>
      <c r="G440" s="2">
        <v>50</v>
      </c>
      <c r="H440" s="2">
        <v>3750</v>
      </c>
      <c r="I440" s="2">
        <v>1750</v>
      </c>
      <c r="J440" s="2" t="s">
        <v>135</v>
      </c>
      <c r="K440" s="2">
        <v>100</v>
      </c>
      <c r="N440" s="9"/>
      <c r="V440" s="9"/>
      <c r="W440" s="9"/>
      <c r="X440" s="9"/>
      <c r="Y440" s="9"/>
      <c r="Z440" s="9"/>
      <c r="AA440" s="9"/>
      <c r="AB440" s="9"/>
      <c r="AC440" s="9"/>
      <c r="AD440" s="9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9" t="s">
        <v>99</v>
      </c>
      <c r="CB440" s="9" t="s">
        <v>100</v>
      </c>
    </row>
    <row r="441" spans="1:80" ht="12.75" customHeight="1" x14ac:dyDescent="0.2">
      <c r="A441" s="2" t="s">
        <v>1500</v>
      </c>
      <c r="B441" s="3" t="s">
        <v>1501</v>
      </c>
      <c r="C441" s="3" t="s">
        <v>1502</v>
      </c>
      <c r="D441" s="16">
        <v>43714</v>
      </c>
      <c r="E441" s="14" t="s">
        <v>82</v>
      </c>
      <c r="F441" s="2">
        <v>40</v>
      </c>
      <c r="G441" s="2">
        <v>60</v>
      </c>
      <c r="H441" s="2">
        <v>2000</v>
      </c>
      <c r="I441" s="2">
        <v>1500</v>
      </c>
      <c r="J441" s="2" t="s">
        <v>207</v>
      </c>
      <c r="K441" s="2">
        <v>100</v>
      </c>
      <c r="N441" s="9"/>
      <c r="V441" s="9"/>
      <c r="W441" s="9"/>
      <c r="X441" s="9"/>
      <c r="Y441" s="9"/>
      <c r="Z441" s="9"/>
      <c r="AA441" s="9"/>
      <c r="AB441" s="9"/>
      <c r="AC441" s="9"/>
      <c r="AD441" s="9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9" t="s">
        <v>1149</v>
      </c>
      <c r="CB441" s="9" t="s">
        <v>100</v>
      </c>
    </row>
    <row r="442" spans="1:80" ht="12.75" customHeight="1" x14ac:dyDescent="0.2">
      <c r="A442" s="2" t="s">
        <v>1503</v>
      </c>
      <c r="B442" s="3" t="s">
        <v>1504</v>
      </c>
      <c r="C442" s="3" t="s">
        <v>1505</v>
      </c>
      <c r="D442" s="16">
        <v>42541</v>
      </c>
      <c r="E442" s="14" t="s">
        <v>82</v>
      </c>
      <c r="F442" s="2">
        <v>5</v>
      </c>
      <c r="G442" s="2">
        <v>19.8</v>
      </c>
      <c r="H442" s="2">
        <v>1000</v>
      </c>
      <c r="I442" s="2">
        <v>500</v>
      </c>
      <c r="J442" s="2">
        <v>100</v>
      </c>
      <c r="K442" s="2">
        <v>100</v>
      </c>
      <c r="N442" s="9"/>
      <c r="V442" s="9"/>
      <c r="W442" s="9"/>
      <c r="X442" s="9"/>
      <c r="Y442" s="9"/>
      <c r="Z442" s="9"/>
      <c r="AA442" s="9"/>
      <c r="AB442" s="9"/>
      <c r="AC442" s="9"/>
      <c r="AD442" s="9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9" t="s">
        <v>1149</v>
      </c>
      <c r="CB442" s="9" t="s">
        <v>110</v>
      </c>
    </row>
    <row r="443" spans="1:80" ht="12.75" customHeight="1" x14ac:dyDescent="0.2">
      <c r="A443" s="2" t="s">
        <v>1506</v>
      </c>
      <c r="B443" s="3" t="s">
        <v>1507</v>
      </c>
      <c r="C443" s="3" t="s">
        <v>1508</v>
      </c>
      <c r="D443" s="16">
        <v>37987</v>
      </c>
      <c r="E443" s="14">
        <v>45969</v>
      </c>
      <c r="F443" s="2">
        <v>15</v>
      </c>
      <c r="G443" s="2">
        <v>125</v>
      </c>
      <c r="H443" s="2">
        <v>4500</v>
      </c>
      <c r="I443" s="2">
        <v>3000</v>
      </c>
      <c r="N443" s="9"/>
      <c r="V443" s="9"/>
      <c r="W443" s="9"/>
      <c r="X443" s="9"/>
      <c r="Y443" s="9"/>
      <c r="Z443" s="9"/>
      <c r="AA443" s="9"/>
      <c r="AB443" s="9"/>
      <c r="AC443" s="9"/>
      <c r="AD443" s="9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9" t="s">
        <v>414</v>
      </c>
      <c r="CB443" s="9" t="s">
        <v>100</v>
      </c>
    </row>
    <row r="444" spans="1:80" ht="12.75" customHeight="1" x14ac:dyDescent="0.2">
      <c r="A444" s="2" t="s">
        <v>1509</v>
      </c>
      <c r="B444" s="3" t="s">
        <v>1510</v>
      </c>
      <c r="C444" s="53" t="s">
        <v>1511</v>
      </c>
      <c r="D444" s="16">
        <v>42629</v>
      </c>
      <c r="E444" s="14" t="s">
        <v>82</v>
      </c>
      <c r="F444" s="2">
        <v>200</v>
      </c>
      <c r="G444" s="2">
        <v>139</v>
      </c>
      <c r="H444" s="2">
        <v>5000</v>
      </c>
      <c r="I444" s="2">
        <v>3000</v>
      </c>
      <c r="N444" s="9"/>
      <c r="V444" s="9"/>
      <c r="W444" s="9"/>
      <c r="X444" s="9"/>
      <c r="Y444" s="9"/>
      <c r="Z444" s="9"/>
      <c r="AA444" s="9"/>
      <c r="AB444" s="9"/>
      <c r="AC444" s="9"/>
      <c r="AD444" s="9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9" t="s">
        <v>414</v>
      </c>
      <c r="CB444" s="9" t="s">
        <v>100</v>
      </c>
    </row>
    <row r="445" spans="1:80" ht="12.75" customHeight="1" x14ac:dyDescent="0.2">
      <c r="A445" s="2" t="s">
        <v>1512</v>
      </c>
      <c r="B445" s="3" t="s">
        <v>1513</v>
      </c>
      <c r="C445" s="3" t="s">
        <v>1514</v>
      </c>
      <c r="D445" s="16">
        <v>37987</v>
      </c>
      <c r="E445" s="14">
        <v>42629</v>
      </c>
      <c r="F445" s="2">
        <v>25</v>
      </c>
      <c r="G445" s="2">
        <v>425</v>
      </c>
      <c r="H445" s="2">
        <v>5000</v>
      </c>
      <c r="I445" s="2">
        <v>3000</v>
      </c>
      <c r="N445" s="9"/>
      <c r="V445" s="9"/>
      <c r="W445" s="9"/>
      <c r="X445" s="9"/>
      <c r="Y445" s="9"/>
      <c r="Z445" s="9"/>
      <c r="AA445" s="9"/>
      <c r="AB445" s="9"/>
      <c r="AC445" s="9"/>
      <c r="AD445" s="9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9" t="s">
        <v>414</v>
      </c>
      <c r="CB445" s="9" t="s">
        <v>100</v>
      </c>
    </row>
    <row r="446" spans="1:80" ht="12.75" customHeight="1" x14ac:dyDescent="0.2">
      <c r="A446" s="2" t="s">
        <v>1515</v>
      </c>
      <c r="B446" s="3" t="s">
        <v>1516</v>
      </c>
      <c r="C446" s="3" t="s">
        <v>1517</v>
      </c>
      <c r="D446" s="30">
        <v>39783</v>
      </c>
      <c r="E446" s="14">
        <v>44998</v>
      </c>
      <c r="F446" s="2">
        <v>20</v>
      </c>
      <c r="G446" s="2">
        <v>416</v>
      </c>
      <c r="H446" s="2">
        <v>300</v>
      </c>
      <c r="I446" s="2">
        <v>200</v>
      </c>
      <c r="N446" s="9"/>
      <c r="V446" s="9"/>
      <c r="W446" s="9"/>
      <c r="X446" s="9"/>
      <c r="Y446" s="9"/>
      <c r="Z446" s="9"/>
      <c r="AA446" s="9"/>
      <c r="AB446" s="9"/>
      <c r="AC446" s="9"/>
      <c r="AD446" s="9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>
        <v>3</v>
      </c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9" t="s">
        <v>941</v>
      </c>
      <c r="CB446" s="9" t="s">
        <v>216</v>
      </c>
    </row>
    <row r="447" spans="1:80" ht="12.75" customHeight="1" x14ac:dyDescent="0.2">
      <c r="A447" s="2" t="s">
        <v>1518</v>
      </c>
      <c r="B447" s="3" t="s">
        <v>1519</v>
      </c>
      <c r="C447" s="3" t="s">
        <v>1520</v>
      </c>
      <c r="D447" s="16">
        <v>34820</v>
      </c>
      <c r="E447" s="14">
        <v>38961</v>
      </c>
      <c r="F447" s="2">
        <v>22</v>
      </c>
      <c r="G447" s="2">
        <v>15</v>
      </c>
      <c r="H447" s="2">
        <v>1000</v>
      </c>
      <c r="I447" s="2">
        <v>1000</v>
      </c>
      <c r="J447" s="9" t="s">
        <v>82</v>
      </c>
      <c r="K447" s="9" t="s">
        <v>82</v>
      </c>
      <c r="L447" s="9"/>
      <c r="M447" s="9"/>
      <c r="N447" s="9"/>
      <c r="V447" s="9"/>
      <c r="W447" s="9"/>
      <c r="X447" s="9"/>
      <c r="Y447" s="9"/>
      <c r="Z447" s="9"/>
      <c r="AA447" s="9"/>
      <c r="AB447" s="9"/>
      <c r="AC447" s="9"/>
      <c r="AD447" s="9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9" t="s">
        <v>1521</v>
      </c>
      <c r="CB447" s="9" t="s">
        <v>372</v>
      </c>
    </row>
    <row r="448" spans="1:80" ht="12.75" customHeight="1" x14ac:dyDescent="0.2">
      <c r="A448" s="2" t="s">
        <v>1522</v>
      </c>
      <c r="B448" s="3" t="s">
        <v>1523</v>
      </c>
      <c r="C448" s="3" t="s">
        <v>1524</v>
      </c>
      <c r="D448" s="16">
        <v>34373</v>
      </c>
      <c r="E448" s="14">
        <v>40014</v>
      </c>
      <c r="F448" s="2">
        <v>10</v>
      </c>
      <c r="G448" s="2">
        <v>20</v>
      </c>
      <c r="H448" s="2">
        <v>600</v>
      </c>
      <c r="I448" s="2">
        <v>400</v>
      </c>
      <c r="N448" s="9"/>
      <c r="V448" s="9"/>
      <c r="W448" s="9"/>
      <c r="X448" s="9"/>
      <c r="Y448" s="9"/>
      <c r="Z448" s="9"/>
      <c r="AA448" s="9"/>
      <c r="AB448" s="9"/>
      <c r="AC448" s="9"/>
      <c r="AD448" s="9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9" t="s">
        <v>941</v>
      </c>
      <c r="CB448" s="9" t="s">
        <v>203</v>
      </c>
    </row>
    <row r="449" spans="1:80" ht="12.75" customHeight="1" x14ac:dyDescent="0.2">
      <c r="A449" s="2" t="s">
        <v>1525</v>
      </c>
      <c r="B449" s="3" t="s">
        <v>1526</v>
      </c>
      <c r="C449" s="3" t="s">
        <v>1527</v>
      </c>
      <c r="D449" s="16">
        <v>34660</v>
      </c>
      <c r="E449" s="14">
        <v>40014</v>
      </c>
      <c r="F449" s="2">
        <v>10</v>
      </c>
      <c r="G449" s="2">
        <v>20</v>
      </c>
      <c r="H449" s="2">
        <v>600</v>
      </c>
      <c r="I449" s="2">
        <v>400</v>
      </c>
      <c r="N449" s="9"/>
      <c r="V449" s="9"/>
      <c r="W449" s="9"/>
      <c r="X449" s="9"/>
      <c r="Y449" s="9"/>
      <c r="Z449" s="9"/>
      <c r="AA449" s="9"/>
      <c r="AB449" s="9"/>
      <c r="AC449" s="9"/>
      <c r="AD449" s="9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9" t="s">
        <v>941</v>
      </c>
      <c r="CB449" s="9" t="s">
        <v>203</v>
      </c>
    </row>
    <row r="450" spans="1:80" ht="12.75" customHeight="1" x14ac:dyDescent="0.2">
      <c r="A450" s="2" t="s">
        <v>1528</v>
      </c>
      <c r="B450" s="3" t="s">
        <v>1529</v>
      </c>
      <c r="C450" s="3" t="s">
        <v>1530</v>
      </c>
      <c r="D450" s="16">
        <v>41760</v>
      </c>
      <c r="E450" s="14" t="s">
        <v>82</v>
      </c>
      <c r="F450" s="2">
        <v>1</v>
      </c>
      <c r="G450" s="2">
        <v>3</v>
      </c>
      <c r="H450" s="2">
        <v>1000</v>
      </c>
      <c r="I450" s="2">
        <v>500</v>
      </c>
      <c r="N450" s="9"/>
      <c r="V450" s="9"/>
      <c r="W450" s="9"/>
      <c r="X450" s="9"/>
      <c r="Y450" s="9"/>
      <c r="Z450" s="9"/>
      <c r="AA450" s="9"/>
      <c r="AB450" s="9"/>
      <c r="AC450" s="9"/>
      <c r="AD450" s="9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>
        <v>100</v>
      </c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9" t="s">
        <v>458</v>
      </c>
      <c r="CB450" s="9" t="s">
        <v>110</v>
      </c>
    </row>
    <row r="451" spans="1:80" ht="12.75" customHeight="1" x14ac:dyDescent="0.2">
      <c r="A451" s="2" t="s">
        <v>1531</v>
      </c>
      <c r="B451" s="3" t="s">
        <v>1532</v>
      </c>
      <c r="C451" s="3" t="s">
        <v>1533</v>
      </c>
      <c r="D451" s="16">
        <v>41624</v>
      </c>
      <c r="E451" s="14" t="s">
        <v>82</v>
      </c>
      <c r="F451" s="2">
        <v>25</v>
      </c>
      <c r="G451" s="2">
        <v>6</v>
      </c>
      <c r="H451" s="2" t="s">
        <v>1534</v>
      </c>
      <c r="I451" s="2" t="s">
        <v>1534</v>
      </c>
      <c r="N451" s="9"/>
      <c r="V451" s="9"/>
      <c r="W451" s="9"/>
      <c r="X451" s="9"/>
      <c r="Y451" s="9"/>
      <c r="Z451" s="9"/>
      <c r="AA451" s="9"/>
      <c r="AB451" s="9"/>
      <c r="AC451" s="9"/>
      <c r="AD451" s="9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9" t="s">
        <v>458</v>
      </c>
      <c r="CB451" s="9" t="s">
        <v>154</v>
      </c>
    </row>
    <row r="452" spans="1:80" ht="12.75" customHeight="1" x14ac:dyDescent="0.2">
      <c r="A452" s="2" t="s">
        <v>1535</v>
      </c>
      <c r="B452" s="3" t="s">
        <v>1536</v>
      </c>
      <c r="C452" s="3" t="s">
        <v>1537</v>
      </c>
      <c r="D452" s="16">
        <v>42775</v>
      </c>
      <c r="E452" s="14" t="s">
        <v>82</v>
      </c>
      <c r="F452" s="2">
        <v>6</v>
      </c>
      <c r="G452" s="2">
        <v>12.6</v>
      </c>
      <c r="H452" s="2">
        <v>1000</v>
      </c>
      <c r="I452" s="2">
        <v>5000</v>
      </c>
      <c r="J452" s="2">
        <v>100</v>
      </c>
      <c r="N452" s="9"/>
      <c r="V452" s="9"/>
      <c r="W452" s="9"/>
      <c r="X452" s="9"/>
      <c r="Y452" s="9"/>
      <c r="Z452" s="9"/>
      <c r="AA452" s="9"/>
      <c r="AB452" s="9"/>
      <c r="AC452" s="9"/>
      <c r="AD452" s="9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9" t="s">
        <v>349</v>
      </c>
      <c r="CB452" s="9" t="s">
        <v>1538</v>
      </c>
    </row>
    <row r="453" spans="1:80" ht="12.75" customHeight="1" x14ac:dyDescent="0.2">
      <c r="A453" s="2" t="s">
        <v>1539</v>
      </c>
      <c r="B453" s="3" t="s">
        <v>1540</v>
      </c>
      <c r="C453" s="3" t="s">
        <v>1541</v>
      </c>
      <c r="D453" s="16">
        <v>38322</v>
      </c>
      <c r="E453" s="14">
        <v>43952</v>
      </c>
      <c r="F453" s="2">
        <v>50</v>
      </c>
      <c r="G453" s="2">
        <v>150</v>
      </c>
      <c r="H453" s="2">
        <v>5000</v>
      </c>
      <c r="I453" s="2">
        <v>1500</v>
      </c>
      <c r="J453" s="2" t="s">
        <v>207</v>
      </c>
      <c r="N453" s="9"/>
      <c r="V453" s="9"/>
      <c r="W453" s="9"/>
      <c r="X453" s="9"/>
      <c r="Y453" s="9"/>
      <c r="Z453" s="9"/>
      <c r="AA453" s="9"/>
      <c r="AB453" s="9"/>
      <c r="AC453" s="9"/>
      <c r="AD453" s="9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9" t="s">
        <v>253</v>
      </c>
      <c r="CB453" s="2" t="s">
        <v>791</v>
      </c>
    </row>
    <row r="454" spans="1:80" ht="12.75" customHeight="1" x14ac:dyDescent="0.2">
      <c r="A454" s="2" t="s">
        <v>1542</v>
      </c>
      <c r="B454" s="3" t="s">
        <v>1543</v>
      </c>
      <c r="C454" s="3" t="s">
        <v>1544</v>
      </c>
      <c r="D454" s="16">
        <v>38761</v>
      </c>
      <c r="E454" s="14">
        <v>45359</v>
      </c>
      <c r="F454" s="2">
        <v>100</v>
      </c>
      <c r="G454" s="2">
        <v>70</v>
      </c>
      <c r="H454" s="2">
        <v>200</v>
      </c>
      <c r="I454" s="2">
        <v>400</v>
      </c>
      <c r="J454" s="9" t="s">
        <v>82</v>
      </c>
      <c r="N454" s="9"/>
      <c r="T454" s="9">
        <v>200</v>
      </c>
      <c r="V454" s="9"/>
      <c r="W454" s="9"/>
      <c r="X454" s="9"/>
      <c r="Y454" s="9"/>
      <c r="Z454" s="9"/>
      <c r="AA454" s="9">
        <v>3000</v>
      </c>
      <c r="AB454" s="9"/>
      <c r="AC454" s="9"/>
      <c r="AD454" s="9">
        <v>200</v>
      </c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9" t="s">
        <v>231</v>
      </c>
      <c r="CB454" s="9" t="s">
        <v>154</v>
      </c>
    </row>
    <row r="455" spans="1:80" ht="12.75" customHeight="1" x14ac:dyDescent="0.2">
      <c r="A455" s="2" t="s">
        <v>1545</v>
      </c>
      <c r="B455" s="3" t="s">
        <v>1546</v>
      </c>
      <c r="C455" s="3" t="s">
        <v>1547</v>
      </c>
      <c r="D455" s="16">
        <v>34156</v>
      </c>
      <c r="E455" s="14">
        <v>45078</v>
      </c>
      <c r="F455" s="2">
        <v>1500</v>
      </c>
      <c r="G455" s="2">
        <v>2100</v>
      </c>
      <c r="H455" s="2">
        <v>2000</v>
      </c>
      <c r="I455" s="2">
        <v>600</v>
      </c>
      <c r="N455" s="9"/>
      <c r="V455" s="9"/>
      <c r="W455" s="9"/>
      <c r="X455" s="9"/>
      <c r="Y455" s="9"/>
      <c r="Z455" s="9"/>
      <c r="AA455" s="9"/>
      <c r="AB455" s="9"/>
      <c r="AC455" s="9"/>
      <c r="AD455" s="9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9" t="s">
        <v>253</v>
      </c>
      <c r="CB455" s="2" t="s">
        <v>100</v>
      </c>
    </row>
    <row r="456" spans="1:80" ht="12.75" customHeight="1" x14ac:dyDescent="0.2">
      <c r="A456" s="2" t="s">
        <v>1548</v>
      </c>
      <c r="B456" s="3" t="s">
        <v>1549</v>
      </c>
      <c r="C456" s="3" t="s">
        <v>1550</v>
      </c>
      <c r="D456" s="16">
        <v>41579</v>
      </c>
      <c r="E456" s="14">
        <v>45767</v>
      </c>
      <c r="F456" s="2">
        <v>20</v>
      </c>
      <c r="G456" s="2">
        <v>360</v>
      </c>
      <c r="H456" s="2">
        <v>300</v>
      </c>
      <c r="I456" s="2">
        <v>200</v>
      </c>
      <c r="K456" s="2">
        <v>100</v>
      </c>
      <c r="N456" s="9"/>
      <c r="V456" s="9"/>
      <c r="W456" s="9"/>
      <c r="X456" s="9"/>
      <c r="Y456" s="9"/>
      <c r="Z456" s="9"/>
      <c r="AA456" s="9"/>
      <c r="AB456" s="9"/>
      <c r="AC456" s="9"/>
      <c r="AD456" s="9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9" t="s">
        <v>1551</v>
      </c>
      <c r="CB456" s="2" t="s">
        <v>216</v>
      </c>
    </row>
    <row r="457" spans="1:80" ht="12.75" customHeight="1" x14ac:dyDescent="0.2">
      <c r="A457" s="2" t="s">
        <v>1552</v>
      </c>
      <c r="B457" s="3" t="s">
        <v>1553</v>
      </c>
      <c r="C457" s="3" t="s">
        <v>1554</v>
      </c>
      <c r="D457" s="16">
        <v>42128</v>
      </c>
      <c r="E457" s="14" t="s">
        <v>82</v>
      </c>
      <c r="F457" s="2">
        <v>1.5</v>
      </c>
      <c r="G457" s="2">
        <v>15</v>
      </c>
      <c r="H457" s="2">
        <v>10000</v>
      </c>
      <c r="I457" s="2">
        <v>2000</v>
      </c>
      <c r="J457" s="9" t="s">
        <v>82</v>
      </c>
      <c r="K457" s="9" t="s">
        <v>82</v>
      </c>
      <c r="L457" s="9"/>
      <c r="M457" s="9"/>
      <c r="N457" s="9"/>
      <c r="V457" s="9"/>
      <c r="W457" s="9"/>
      <c r="X457" s="9"/>
      <c r="Y457" s="9"/>
      <c r="Z457" s="9"/>
      <c r="AA457" s="9"/>
      <c r="AB457" s="9"/>
      <c r="AC457" s="9"/>
      <c r="AD457" s="9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9" t="s">
        <v>231</v>
      </c>
      <c r="CB457" s="9" t="s">
        <v>465</v>
      </c>
    </row>
    <row r="458" spans="1:80" ht="12.75" customHeight="1" x14ac:dyDescent="0.2">
      <c r="A458" s="2" t="s">
        <v>1555</v>
      </c>
      <c r="B458" s="3" t="s">
        <v>1556</v>
      </c>
      <c r="C458" s="3" t="s">
        <v>1557</v>
      </c>
      <c r="D458" s="16">
        <v>45810</v>
      </c>
      <c r="E458" s="14">
        <v>45999</v>
      </c>
      <c r="F458" s="2">
        <v>300</v>
      </c>
      <c r="G458" s="2">
        <v>210</v>
      </c>
      <c r="H458" s="2">
        <v>100</v>
      </c>
      <c r="I458" s="2">
        <v>50</v>
      </c>
      <c r="J458" s="9" t="s">
        <v>82</v>
      </c>
      <c r="K458" s="9">
        <v>100</v>
      </c>
      <c r="L458" s="9"/>
      <c r="M458" s="9"/>
      <c r="N458" s="9"/>
      <c r="V458" s="9"/>
      <c r="W458" s="9"/>
      <c r="X458" s="9"/>
      <c r="Y458" s="9"/>
      <c r="Z458" s="9"/>
      <c r="AA458" s="9"/>
      <c r="AB458" s="9"/>
      <c r="AC458" s="9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9" t="s">
        <v>1558</v>
      </c>
      <c r="CB458" s="9" t="s">
        <v>937</v>
      </c>
    </row>
    <row r="459" spans="1:80" ht="12.75" customHeight="1" x14ac:dyDescent="0.2">
      <c r="A459" s="2" t="s">
        <v>1559</v>
      </c>
      <c r="B459" s="3" t="s">
        <v>1560</v>
      </c>
      <c r="C459" s="3" t="s">
        <v>1561</v>
      </c>
      <c r="D459" s="16">
        <v>44760</v>
      </c>
      <c r="E459" s="14" t="s">
        <v>82</v>
      </c>
      <c r="F459" s="2">
        <v>730</v>
      </c>
      <c r="G459" s="2">
        <f>SUM(40*60)</f>
        <v>2400</v>
      </c>
      <c r="H459" s="2">
        <v>100</v>
      </c>
      <c r="I459" s="2">
        <v>5000</v>
      </c>
      <c r="J459" s="9"/>
      <c r="K459" s="9"/>
      <c r="L459" s="9"/>
      <c r="M459" s="9"/>
      <c r="N459" s="9"/>
      <c r="V459" s="9"/>
      <c r="W459" s="9"/>
      <c r="X459" s="9"/>
      <c r="Y459" s="9"/>
      <c r="Z459" s="9"/>
      <c r="AA459" s="9"/>
      <c r="AB459" s="9"/>
      <c r="AC459" s="9"/>
      <c r="AD459" s="9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9" t="s">
        <v>109</v>
      </c>
      <c r="CB459" s="9" t="s">
        <v>84</v>
      </c>
    </row>
    <row r="460" spans="1:80" ht="12.75" customHeight="1" x14ac:dyDescent="0.2">
      <c r="A460" s="2" t="s">
        <v>1562</v>
      </c>
      <c r="B460" s="3" t="s">
        <v>1563</v>
      </c>
      <c r="C460" s="3" t="s">
        <v>1564</v>
      </c>
      <c r="D460" s="16">
        <v>37135</v>
      </c>
      <c r="E460" s="14">
        <v>41091</v>
      </c>
      <c r="F460" s="2" t="s">
        <v>578</v>
      </c>
      <c r="H460" s="2">
        <v>600</v>
      </c>
      <c r="I460" s="2">
        <v>400</v>
      </c>
      <c r="K460" s="2">
        <v>100</v>
      </c>
      <c r="N460" s="9"/>
      <c r="V460" s="9"/>
      <c r="W460" s="9"/>
      <c r="X460" s="9"/>
      <c r="Y460" s="9"/>
      <c r="Z460" s="9"/>
      <c r="AA460" s="9"/>
      <c r="AB460" s="9"/>
      <c r="AC460" s="9"/>
      <c r="AD460" s="9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9" t="s">
        <v>349</v>
      </c>
      <c r="CB460" s="2" t="s">
        <v>200</v>
      </c>
    </row>
    <row r="461" spans="1:80" ht="12.75" customHeight="1" x14ac:dyDescent="0.2">
      <c r="A461" s="2" t="s">
        <v>1565</v>
      </c>
      <c r="B461" s="3" t="s">
        <v>1566</v>
      </c>
      <c r="C461" s="3" t="s">
        <v>1567</v>
      </c>
      <c r="D461" s="16">
        <v>39692</v>
      </c>
      <c r="E461" s="14">
        <v>44805</v>
      </c>
      <c r="F461" s="2">
        <v>45</v>
      </c>
      <c r="G461" s="2">
        <v>498</v>
      </c>
      <c r="H461" s="2">
        <v>300</v>
      </c>
      <c r="I461" s="2">
        <v>200</v>
      </c>
      <c r="N461" s="9"/>
      <c r="V461" s="9"/>
      <c r="W461" s="9"/>
      <c r="X461" s="9"/>
      <c r="Y461" s="9"/>
      <c r="Z461" s="9"/>
      <c r="AA461" s="9"/>
      <c r="AB461" s="9"/>
      <c r="AC461" s="9"/>
      <c r="AD461" s="9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9" t="s">
        <v>349</v>
      </c>
      <c r="CB461" s="2" t="s">
        <v>216</v>
      </c>
    </row>
    <row r="462" spans="1:80" ht="12.75" customHeight="1" x14ac:dyDescent="0.2">
      <c r="A462" s="2" t="s">
        <v>1568</v>
      </c>
      <c r="B462" s="3" t="s">
        <v>1569</v>
      </c>
      <c r="C462" s="3" t="s">
        <v>1570</v>
      </c>
      <c r="D462" s="16">
        <v>41064</v>
      </c>
      <c r="E462" s="14" t="s">
        <v>82</v>
      </c>
      <c r="F462" s="2">
        <v>115</v>
      </c>
      <c r="G462" s="2">
        <v>159</v>
      </c>
      <c r="H462" s="2">
        <v>600</v>
      </c>
      <c r="I462" s="2">
        <v>400</v>
      </c>
      <c r="J462" s="2">
        <v>100</v>
      </c>
      <c r="K462" s="2">
        <v>100</v>
      </c>
      <c r="N462" s="9"/>
      <c r="V462" s="9"/>
      <c r="W462" s="9"/>
      <c r="X462" s="9"/>
      <c r="Y462" s="9"/>
      <c r="Z462" s="9"/>
      <c r="AA462" s="9"/>
      <c r="AB462" s="9"/>
      <c r="AC462" s="9"/>
      <c r="AD462" s="9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9" t="s">
        <v>1571</v>
      </c>
      <c r="CB462" s="2" t="s">
        <v>235</v>
      </c>
    </row>
    <row r="463" spans="1:80" ht="12.75" customHeight="1" x14ac:dyDescent="0.2">
      <c r="A463" s="2" t="s">
        <v>1572</v>
      </c>
      <c r="B463" s="3" t="s">
        <v>1573</v>
      </c>
      <c r="C463" s="3" t="s">
        <v>1574</v>
      </c>
      <c r="D463" s="16">
        <v>45627</v>
      </c>
      <c r="E463" s="14" t="s">
        <v>82</v>
      </c>
      <c r="F463" s="2">
        <v>1</v>
      </c>
      <c r="G463" s="2">
        <f>SUM(2.4*60)</f>
        <v>144</v>
      </c>
      <c r="H463" s="2">
        <v>2000</v>
      </c>
      <c r="I463" s="2">
        <v>100</v>
      </c>
      <c r="K463" s="2">
        <v>100</v>
      </c>
      <c r="N463" s="9"/>
      <c r="V463" s="9"/>
      <c r="W463" s="9"/>
      <c r="X463" s="9"/>
      <c r="Y463" s="9"/>
      <c r="Z463" s="9"/>
      <c r="AA463" s="9"/>
      <c r="AB463" s="9"/>
      <c r="AC463" s="9"/>
      <c r="AD463" s="9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9" t="s">
        <v>93</v>
      </c>
      <c r="CB463" s="2" t="s">
        <v>84</v>
      </c>
    </row>
    <row r="464" spans="1:80" ht="12.75" customHeight="1" x14ac:dyDescent="0.2">
      <c r="A464" s="2" t="s">
        <v>1575</v>
      </c>
      <c r="B464" s="3" t="s">
        <v>1576</v>
      </c>
      <c r="C464" s="1" t="s">
        <v>1577</v>
      </c>
      <c r="D464" s="16">
        <v>44239</v>
      </c>
      <c r="E464" s="14" t="s">
        <v>82</v>
      </c>
      <c r="F464" s="2">
        <v>2</v>
      </c>
      <c r="G464" s="2">
        <v>0.6</v>
      </c>
      <c r="H464" s="2">
        <v>1000</v>
      </c>
      <c r="I464" s="2">
        <v>400</v>
      </c>
      <c r="K464" s="2">
        <v>100</v>
      </c>
      <c r="N464" s="9"/>
      <c r="V464" s="9"/>
      <c r="W464" s="9"/>
      <c r="X464" s="9"/>
      <c r="Y464" s="9"/>
      <c r="Z464" s="9"/>
      <c r="AA464" s="9"/>
      <c r="AB464" s="9"/>
      <c r="AC464" s="9"/>
      <c r="AD464" s="9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9" t="s">
        <v>941</v>
      </c>
      <c r="CB464" s="2" t="s">
        <v>89</v>
      </c>
    </row>
    <row r="465" spans="1:80" ht="12.75" customHeight="1" x14ac:dyDescent="0.2">
      <c r="A465" s="2" t="s">
        <v>1578</v>
      </c>
      <c r="B465" s="3" t="s">
        <v>1579</v>
      </c>
      <c r="C465" s="3" t="s">
        <v>1580</v>
      </c>
      <c r="D465" s="16">
        <v>44319</v>
      </c>
      <c r="E465" s="14" t="s">
        <v>82</v>
      </c>
      <c r="F465" s="2">
        <v>2</v>
      </c>
      <c r="G465" s="2">
        <v>0.6</v>
      </c>
      <c r="H465" s="2">
        <v>1000</v>
      </c>
      <c r="I465" s="2">
        <v>400</v>
      </c>
      <c r="J465" s="2" t="s">
        <v>82</v>
      </c>
      <c r="K465" s="2">
        <v>100</v>
      </c>
      <c r="N465" s="9"/>
      <c r="V465" s="9"/>
      <c r="W465" s="9"/>
      <c r="X465" s="9"/>
      <c r="Y465" s="9"/>
      <c r="Z465" s="9"/>
      <c r="AA465" s="9"/>
      <c r="AB465" s="9"/>
      <c r="AC465" s="9"/>
      <c r="AD465" s="9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9" t="s">
        <v>177</v>
      </c>
      <c r="CB465" s="2" t="s">
        <v>89</v>
      </c>
    </row>
    <row r="466" spans="1:80" ht="12.75" customHeight="1" x14ac:dyDescent="0.2">
      <c r="A466" s="2" t="s">
        <v>1581</v>
      </c>
      <c r="B466" s="3" t="s">
        <v>1582</v>
      </c>
      <c r="C466" s="3" t="s">
        <v>1583</v>
      </c>
      <c r="D466" s="16">
        <v>41365</v>
      </c>
      <c r="E466" s="14" t="s">
        <v>82</v>
      </c>
      <c r="F466" s="2">
        <v>3</v>
      </c>
      <c r="G466" s="2">
        <v>6.25</v>
      </c>
      <c r="H466" s="2">
        <v>1000</v>
      </c>
      <c r="I466" s="2">
        <v>500</v>
      </c>
      <c r="K466" s="2">
        <v>100</v>
      </c>
      <c r="N466" s="9"/>
      <c r="V466" s="9"/>
      <c r="W466" s="9"/>
      <c r="X466" s="9"/>
      <c r="Y466" s="9"/>
      <c r="Z466" s="9"/>
      <c r="AA466" s="9"/>
      <c r="AB466" s="9"/>
      <c r="AC466" s="9"/>
      <c r="AD466" s="9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>
        <v>100</v>
      </c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9" t="s">
        <v>99</v>
      </c>
      <c r="CB466" s="9" t="s">
        <v>110</v>
      </c>
    </row>
    <row r="467" spans="1:80" ht="12.75" customHeight="1" x14ac:dyDescent="0.2">
      <c r="A467" s="2" t="s">
        <v>1584</v>
      </c>
      <c r="B467" s="3" t="s">
        <v>1585</v>
      </c>
      <c r="C467" s="3" t="s">
        <v>1586</v>
      </c>
      <c r="D467" s="16">
        <v>45849</v>
      </c>
      <c r="E467" s="14" t="s">
        <v>82</v>
      </c>
      <c r="F467" s="2">
        <v>6</v>
      </c>
      <c r="G467" s="2">
        <v>360</v>
      </c>
      <c r="H467" s="2">
        <v>1000</v>
      </c>
      <c r="I467" s="2">
        <v>500</v>
      </c>
      <c r="K467" s="2">
        <v>100</v>
      </c>
      <c r="N467" s="9"/>
      <c r="V467" s="9"/>
      <c r="W467" s="9"/>
      <c r="X467" s="9"/>
      <c r="Y467" s="9"/>
      <c r="Z467" s="9"/>
      <c r="AA467" s="9"/>
      <c r="AB467" s="9"/>
      <c r="AC467" s="9"/>
      <c r="AD467" s="9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9" t="s">
        <v>114</v>
      </c>
      <c r="CB467" s="9" t="s">
        <v>110</v>
      </c>
    </row>
    <row r="468" spans="1:80" ht="12.75" customHeight="1" x14ac:dyDescent="0.2">
      <c r="A468" s="2" t="s">
        <v>1587</v>
      </c>
      <c r="B468" s="3" t="s">
        <v>1588</v>
      </c>
      <c r="C468" s="3" t="s">
        <v>1589</v>
      </c>
      <c r="D468" s="16">
        <v>41995</v>
      </c>
      <c r="E468" s="14" t="s">
        <v>82</v>
      </c>
      <c r="F468" s="2">
        <v>1</v>
      </c>
      <c r="G468" s="2">
        <v>6</v>
      </c>
      <c r="H468" s="2">
        <v>2000</v>
      </c>
      <c r="I468" s="2">
        <v>700</v>
      </c>
      <c r="J468" s="9" t="s">
        <v>82</v>
      </c>
      <c r="K468" s="2">
        <v>100</v>
      </c>
      <c r="N468" s="9"/>
      <c r="V468" s="9"/>
      <c r="W468" s="9"/>
      <c r="X468" s="9"/>
      <c r="Y468" s="9"/>
      <c r="Z468" s="9"/>
      <c r="AA468" s="9"/>
      <c r="AB468" s="9"/>
      <c r="AC468" s="9"/>
      <c r="AD468" s="9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9" t="s">
        <v>159</v>
      </c>
      <c r="CB468" s="9" t="s">
        <v>465</v>
      </c>
    </row>
    <row r="469" spans="1:80" ht="12.75" customHeight="1" x14ac:dyDescent="0.2">
      <c r="A469" s="2" t="s">
        <v>1590</v>
      </c>
      <c r="B469" s="3" t="s">
        <v>1591</v>
      </c>
      <c r="C469" s="3" t="s">
        <v>1592</v>
      </c>
      <c r="D469" s="16">
        <v>40057</v>
      </c>
      <c r="E469" s="14" t="s">
        <v>82</v>
      </c>
      <c r="F469" s="2">
        <v>5</v>
      </c>
      <c r="G469" s="2">
        <v>7</v>
      </c>
      <c r="H469" s="2">
        <v>600</v>
      </c>
      <c r="I469" s="2">
        <v>400</v>
      </c>
      <c r="J469" s="2">
        <v>100</v>
      </c>
      <c r="K469" s="2" t="s">
        <v>82</v>
      </c>
      <c r="N469" s="9"/>
      <c r="V469" s="9"/>
      <c r="W469" s="9"/>
      <c r="X469" s="9"/>
      <c r="Y469" s="9"/>
      <c r="Z469" s="9"/>
      <c r="AA469" s="9"/>
      <c r="AB469" s="9"/>
      <c r="AC469" s="9"/>
      <c r="AD469" s="9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9" t="s">
        <v>159</v>
      </c>
      <c r="CB469" s="9" t="s">
        <v>110</v>
      </c>
    </row>
    <row r="470" spans="1:80" ht="12.75" customHeight="1" x14ac:dyDescent="0.2">
      <c r="A470" s="2" t="s">
        <v>1593</v>
      </c>
      <c r="B470" s="3" t="s">
        <v>1594</v>
      </c>
      <c r="C470" s="3" t="s">
        <v>1595</v>
      </c>
      <c r="D470" s="16">
        <v>37777</v>
      </c>
      <c r="E470" s="14">
        <v>44835</v>
      </c>
      <c r="F470" s="2">
        <v>300</v>
      </c>
      <c r="G470" s="2">
        <v>375</v>
      </c>
      <c r="H470" s="2">
        <v>1500</v>
      </c>
      <c r="I470" s="2">
        <v>500</v>
      </c>
      <c r="K470" s="2">
        <v>100</v>
      </c>
      <c r="N470" s="9"/>
      <c r="V470" s="9"/>
      <c r="W470" s="9"/>
      <c r="X470" s="9"/>
      <c r="Y470" s="9"/>
      <c r="Z470" s="9"/>
      <c r="AA470" s="9"/>
      <c r="AB470" s="9"/>
      <c r="AC470" s="9"/>
      <c r="AD470" s="9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9" t="s">
        <v>488</v>
      </c>
      <c r="CB470" s="2" t="s">
        <v>203</v>
      </c>
    </row>
    <row r="471" spans="1:80" ht="12.75" customHeight="1" x14ac:dyDescent="0.2">
      <c r="A471" s="2" t="s">
        <v>1596</v>
      </c>
      <c r="B471" s="3" t="s">
        <v>1597</v>
      </c>
      <c r="C471" s="3" t="s">
        <v>1598</v>
      </c>
      <c r="D471" s="16">
        <v>44515</v>
      </c>
      <c r="E471" s="14" t="s">
        <v>82</v>
      </c>
      <c r="F471" s="2">
        <v>1</v>
      </c>
      <c r="G471" s="2">
        <v>15</v>
      </c>
      <c r="H471" s="2">
        <v>1000</v>
      </c>
      <c r="I471" s="2">
        <v>500</v>
      </c>
      <c r="J471" s="9">
        <v>100</v>
      </c>
      <c r="K471" s="2">
        <v>100</v>
      </c>
      <c r="N471" s="9"/>
      <c r="V471" s="9"/>
      <c r="W471" s="9"/>
      <c r="X471" s="9"/>
      <c r="Y471" s="9"/>
      <c r="Z471" s="9"/>
      <c r="AA471" s="9"/>
      <c r="AB471" s="9"/>
      <c r="AC471" s="9"/>
      <c r="AD471" s="9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9" t="s">
        <v>750</v>
      </c>
      <c r="CB471" s="9" t="s">
        <v>110</v>
      </c>
    </row>
    <row r="472" spans="1:80" ht="12.75" customHeight="1" x14ac:dyDescent="0.2">
      <c r="A472" s="2" t="s">
        <v>1599</v>
      </c>
      <c r="B472" s="3" t="s">
        <v>1600</v>
      </c>
      <c r="C472" s="3" t="s">
        <v>1601</v>
      </c>
      <c r="D472" s="16">
        <v>40063</v>
      </c>
      <c r="E472" s="14" t="s">
        <v>82</v>
      </c>
      <c r="F472" s="2">
        <v>9</v>
      </c>
      <c r="G472" s="2">
        <v>9</v>
      </c>
      <c r="H472" s="2">
        <v>600</v>
      </c>
      <c r="I472" s="2">
        <v>400</v>
      </c>
      <c r="J472" s="9" t="s">
        <v>82</v>
      </c>
      <c r="K472" s="2">
        <v>100</v>
      </c>
      <c r="N472" s="9"/>
      <c r="V472" s="9"/>
      <c r="W472" s="9"/>
      <c r="X472" s="9"/>
      <c r="Y472" s="9"/>
      <c r="Z472" s="9"/>
      <c r="AA472" s="9"/>
      <c r="AB472" s="9"/>
      <c r="AC472" s="9"/>
      <c r="AD472" s="9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9" t="s">
        <v>750</v>
      </c>
      <c r="CB472" s="9" t="s">
        <v>216</v>
      </c>
    </row>
    <row r="473" spans="1:80" ht="12.75" customHeight="1" x14ac:dyDescent="0.2">
      <c r="A473" s="2" t="s">
        <v>1602</v>
      </c>
      <c r="B473" s="3" t="s">
        <v>1603</v>
      </c>
      <c r="C473" s="3" t="s">
        <v>1604</v>
      </c>
      <c r="D473" s="16">
        <v>40026</v>
      </c>
      <c r="E473" s="14" t="s">
        <v>82</v>
      </c>
      <c r="F473" s="2">
        <v>15</v>
      </c>
      <c r="G473" s="2">
        <v>1.5</v>
      </c>
      <c r="H473" s="2">
        <v>600</v>
      </c>
      <c r="I473" s="2">
        <v>400</v>
      </c>
      <c r="J473" s="9" t="s">
        <v>82</v>
      </c>
      <c r="K473" s="2">
        <v>100</v>
      </c>
      <c r="N473" s="9"/>
      <c r="V473" s="9"/>
      <c r="W473" s="9"/>
      <c r="X473" s="9"/>
      <c r="Y473" s="9"/>
      <c r="Z473" s="9"/>
      <c r="AA473" s="9"/>
      <c r="AB473" s="9"/>
      <c r="AC473" s="9"/>
      <c r="AD473" s="9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>
        <v>100</v>
      </c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9" t="s">
        <v>1605</v>
      </c>
      <c r="CB473" s="9" t="s">
        <v>203</v>
      </c>
    </row>
    <row r="474" spans="1:80" ht="12.75" customHeight="1" x14ac:dyDescent="0.2">
      <c r="A474" s="2" t="s">
        <v>1606</v>
      </c>
      <c r="B474" s="3" t="s">
        <v>1607</v>
      </c>
      <c r="C474" s="3" t="s">
        <v>1608</v>
      </c>
      <c r="D474" s="16">
        <v>37834</v>
      </c>
      <c r="E474" s="14">
        <v>44927</v>
      </c>
      <c r="F474" s="2">
        <v>200</v>
      </c>
      <c r="G474" s="2">
        <v>270</v>
      </c>
      <c r="H474" s="2">
        <v>800</v>
      </c>
      <c r="I474" s="2">
        <v>400</v>
      </c>
      <c r="N474" s="9"/>
      <c r="Q474" s="9">
        <v>2000</v>
      </c>
      <c r="R474" s="9">
        <v>500</v>
      </c>
      <c r="T474" s="9">
        <v>2000</v>
      </c>
      <c r="U474" s="9">
        <v>1000</v>
      </c>
      <c r="V474" s="9"/>
      <c r="W474" s="9"/>
      <c r="X474" s="9"/>
      <c r="Y474" s="9"/>
      <c r="Z474" s="9"/>
      <c r="AA474" s="9">
        <v>2000</v>
      </c>
      <c r="AB474" s="9">
        <v>500</v>
      </c>
      <c r="AC474" s="9">
        <v>5000</v>
      </c>
      <c r="AD474" s="9">
        <v>2000</v>
      </c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>
        <v>2</v>
      </c>
      <c r="BR474" s="2"/>
      <c r="BS474" s="2"/>
      <c r="BT474" s="2"/>
      <c r="BU474" s="2"/>
      <c r="BV474" s="2"/>
      <c r="BW474" s="2"/>
      <c r="BX474" s="2"/>
      <c r="BY474" s="2"/>
      <c r="BZ474" s="2"/>
      <c r="CA474" s="9" t="s">
        <v>488</v>
      </c>
      <c r="CB474" s="2" t="s">
        <v>154</v>
      </c>
    </row>
    <row r="475" spans="1:80" ht="12.75" customHeight="1" x14ac:dyDescent="0.2">
      <c r="A475" s="2" t="s">
        <v>1609</v>
      </c>
      <c r="B475" s="3" t="s">
        <v>1610</v>
      </c>
      <c r="C475" s="3" t="s">
        <v>1611</v>
      </c>
      <c r="D475" s="16">
        <v>35521</v>
      </c>
      <c r="E475" s="14">
        <v>41106</v>
      </c>
      <c r="F475" s="2">
        <v>227</v>
      </c>
      <c r="G475" s="2">
        <v>157</v>
      </c>
      <c r="H475" s="2">
        <v>3000</v>
      </c>
      <c r="I475" s="2">
        <v>1750</v>
      </c>
      <c r="J475" s="2" t="s">
        <v>98</v>
      </c>
      <c r="K475" s="2">
        <v>100</v>
      </c>
      <c r="N475" s="9"/>
      <c r="V475" s="9"/>
      <c r="W475" s="9"/>
      <c r="X475" s="9"/>
      <c r="Y475" s="9"/>
      <c r="Z475" s="9"/>
      <c r="AA475" s="9"/>
      <c r="AB475" s="9"/>
      <c r="AC475" s="9"/>
      <c r="AD475" s="9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9" t="s">
        <v>458</v>
      </c>
      <c r="CB475" s="9" t="s">
        <v>100</v>
      </c>
    </row>
    <row r="476" spans="1:80" ht="12.75" customHeight="1" x14ac:dyDescent="0.2">
      <c r="A476" s="2" t="s">
        <v>1612</v>
      </c>
      <c r="B476" s="3" t="s">
        <v>1613</v>
      </c>
      <c r="C476" s="3" t="s">
        <v>1611</v>
      </c>
      <c r="D476" s="16">
        <v>39846</v>
      </c>
      <c r="E476" s="14">
        <v>41106</v>
      </c>
      <c r="F476" s="2">
        <v>31</v>
      </c>
      <c r="G476" s="2">
        <v>22</v>
      </c>
      <c r="H476" s="2">
        <v>600</v>
      </c>
      <c r="I476" s="2">
        <v>400</v>
      </c>
      <c r="J476" s="2" t="s">
        <v>98</v>
      </c>
      <c r="K476" s="2">
        <v>100</v>
      </c>
      <c r="N476" s="9"/>
      <c r="V476" s="9"/>
      <c r="W476" s="9"/>
      <c r="X476" s="9"/>
      <c r="Y476" s="9"/>
      <c r="Z476" s="9"/>
      <c r="AA476" s="9"/>
      <c r="AB476" s="9"/>
      <c r="AC476" s="9"/>
      <c r="AD476" s="9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9" t="s">
        <v>458</v>
      </c>
      <c r="CB476" s="9" t="s">
        <v>100</v>
      </c>
    </row>
    <row r="477" spans="1:80" ht="12.75" customHeight="1" x14ac:dyDescent="0.2">
      <c r="A477" s="2" t="s">
        <v>1614</v>
      </c>
      <c r="B477" s="3" t="s">
        <v>1615</v>
      </c>
      <c r="C477" s="3" t="s">
        <v>956</v>
      </c>
      <c r="D477" s="16">
        <v>41061</v>
      </c>
      <c r="E477" s="14" t="s">
        <v>82</v>
      </c>
      <c r="F477" s="2">
        <v>59</v>
      </c>
      <c r="G477" s="2">
        <v>41</v>
      </c>
      <c r="H477" s="2">
        <v>1800</v>
      </c>
      <c r="I477" s="2">
        <v>600</v>
      </c>
      <c r="J477" s="2" t="s">
        <v>98</v>
      </c>
      <c r="K477" s="2">
        <v>100</v>
      </c>
      <c r="N477" s="9"/>
      <c r="V477" s="9"/>
      <c r="W477" s="9"/>
      <c r="X477" s="9"/>
      <c r="Y477" s="9"/>
      <c r="Z477" s="9"/>
      <c r="AA477" s="9"/>
      <c r="AB477" s="9"/>
      <c r="AC477" s="9"/>
      <c r="AD477" s="9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9" t="s">
        <v>458</v>
      </c>
      <c r="CB477" s="9" t="s">
        <v>100</v>
      </c>
    </row>
    <row r="478" spans="1:80" ht="12.75" customHeight="1" x14ac:dyDescent="0.2">
      <c r="A478" s="2" t="s">
        <v>1616</v>
      </c>
      <c r="B478" s="3" t="s">
        <v>1617</v>
      </c>
      <c r="C478" s="3" t="s">
        <v>956</v>
      </c>
      <c r="D478" s="16">
        <v>38905</v>
      </c>
      <c r="E478" s="14">
        <v>39552</v>
      </c>
      <c r="F478" s="2">
        <v>20</v>
      </c>
      <c r="G478" s="2">
        <v>42</v>
      </c>
      <c r="H478" s="2">
        <v>500</v>
      </c>
      <c r="I478" s="2">
        <v>500</v>
      </c>
      <c r="J478" s="2" t="s">
        <v>98</v>
      </c>
      <c r="N478" s="9"/>
      <c r="V478" s="9"/>
      <c r="W478" s="9"/>
      <c r="X478" s="9"/>
      <c r="Y478" s="9"/>
      <c r="Z478" s="9"/>
      <c r="AA478" s="9"/>
      <c r="AB478" s="9"/>
      <c r="AC478" s="9"/>
      <c r="AD478" s="9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9" t="s">
        <v>458</v>
      </c>
      <c r="CB478" s="9" t="s">
        <v>1260</v>
      </c>
    </row>
    <row r="479" spans="1:80" ht="12.75" customHeight="1" x14ac:dyDescent="0.2">
      <c r="A479" s="2" t="s">
        <v>1618</v>
      </c>
      <c r="B479" s="3" t="s">
        <v>1619</v>
      </c>
      <c r="C479" s="20" t="s">
        <v>1620</v>
      </c>
      <c r="D479" s="16">
        <v>44239</v>
      </c>
      <c r="E479" s="14" t="s">
        <v>82</v>
      </c>
      <c r="F479" s="2">
        <v>3</v>
      </c>
      <c r="G479" s="2">
        <v>1.8</v>
      </c>
      <c r="H479" s="2">
        <v>1000</v>
      </c>
      <c r="I479" s="2">
        <v>400</v>
      </c>
      <c r="K479" s="2">
        <v>100</v>
      </c>
      <c r="N479" s="9"/>
      <c r="V479" s="9"/>
      <c r="W479" s="9"/>
      <c r="X479" s="9"/>
      <c r="Y479" s="9"/>
      <c r="Z479" s="9"/>
      <c r="AA479" s="9"/>
      <c r="AB479" s="9"/>
      <c r="AC479" s="9"/>
      <c r="AD479" s="9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9" t="s">
        <v>159</v>
      </c>
      <c r="CB479" s="9" t="s">
        <v>89</v>
      </c>
    </row>
    <row r="480" spans="1:80" ht="12.75" customHeight="1" x14ac:dyDescent="0.2">
      <c r="A480" s="2" t="s">
        <v>1621</v>
      </c>
      <c r="B480" s="3" t="s">
        <v>1622</v>
      </c>
      <c r="C480" s="20" t="s">
        <v>1623</v>
      </c>
      <c r="D480" s="16">
        <v>43241</v>
      </c>
      <c r="E480" s="14" t="s">
        <v>82</v>
      </c>
      <c r="F480" s="2">
        <v>4</v>
      </c>
      <c r="G480" s="2">
        <v>0.4</v>
      </c>
      <c r="H480" s="2">
        <v>50</v>
      </c>
      <c r="I480" s="2">
        <v>50</v>
      </c>
      <c r="K480" s="2">
        <v>100</v>
      </c>
      <c r="N480" s="9"/>
      <c r="V480" s="9"/>
      <c r="W480" s="9"/>
      <c r="X480" s="9"/>
      <c r="Y480" s="9"/>
      <c r="Z480" s="9"/>
      <c r="AA480" s="9"/>
      <c r="AB480" s="9"/>
      <c r="AC480" s="9"/>
      <c r="AD480" s="9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9" t="s">
        <v>263</v>
      </c>
      <c r="CB480" s="9" t="s">
        <v>100</v>
      </c>
    </row>
    <row r="481" spans="1:80" ht="12.75" customHeight="1" x14ac:dyDescent="0.2">
      <c r="A481" s="2" t="s">
        <v>1624</v>
      </c>
      <c r="B481" s="3" t="s">
        <v>1625</v>
      </c>
      <c r="C481" s="3" t="s">
        <v>1626</v>
      </c>
      <c r="D481" s="16">
        <v>35521</v>
      </c>
      <c r="E481" s="14" t="s">
        <v>82</v>
      </c>
      <c r="F481" s="2">
        <v>40</v>
      </c>
      <c r="G481" s="2" t="s">
        <v>82</v>
      </c>
      <c r="H481" s="2">
        <v>1500</v>
      </c>
      <c r="I481" s="2">
        <v>500</v>
      </c>
      <c r="N481" s="9"/>
      <c r="V481" s="9"/>
      <c r="W481" s="9"/>
      <c r="X481" s="9"/>
      <c r="Y481" s="9"/>
      <c r="Z481" s="9"/>
      <c r="AA481" s="9"/>
      <c r="AB481" s="9"/>
      <c r="AC481" s="9"/>
      <c r="AD481" s="9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9" t="s">
        <v>159</v>
      </c>
      <c r="CB481" s="9" t="s">
        <v>323</v>
      </c>
    </row>
    <row r="482" spans="1:80" ht="12.75" customHeight="1" x14ac:dyDescent="0.2">
      <c r="A482" s="2" t="s">
        <v>1627</v>
      </c>
      <c r="B482" s="3" t="s">
        <v>1628</v>
      </c>
      <c r="C482" s="3" t="s">
        <v>1629</v>
      </c>
      <c r="D482" s="16">
        <v>41974</v>
      </c>
      <c r="E482" s="14" t="s">
        <v>82</v>
      </c>
      <c r="F482" s="2">
        <v>1</v>
      </c>
      <c r="G482" s="2">
        <v>10</v>
      </c>
      <c r="H482" s="2">
        <v>1000</v>
      </c>
      <c r="I482" s="2">
        <v>500</v>
      </c>
      <c r="J482" s="2">
        <v>100</v>
      </c>
      <c r="N482" s="9"/>
      <c r="V482" s="9"/>
      <c r="W482" s="9"/>
      <c r="X482" s="9"/>
      <c r="Y482" s="9"/>
      <c r="Z482" s="9"/>
      <c r="AA482" s="9"/>
      <c r="AB482" s="9"/>
      <c r="AC482" s="9"/>
      <c r="AD482" s="9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9" t="s">
        <v>349</v>
      </c>
      <c r="CB482" s="2" t="s">
        <v>110</v>
      </c>
    </row>
    <row r="483" spans="1:80" ht="12.75" customHeight="1" x14ac:dyDescent="0.2">
      <c r="A483" s="2" t="s">
        <v>1630</v>
      </c>
      <c r="B483" s="3" t="s">
        <v>1631</v>
      </c>
      <c r="C483" s="20" t="s">
        <v>1632</v>
      </c>
      <c r="D483" s="16">
        <v>44199</v>
      </c>
      <c r="E483" s="14" t="s">
        <v>82</v>
      </c>
      <c r="F483" s="2">
        <v>2</v>
      </c>
      <c r="G483" s="2">
        <v>0.6</v>
      </c>
      <c r="H483" s="2">
        <v>1000</v>
      </c>
      <c r="I483" s="2">
        <v>400</v>
      </c>
      <c r="K483" s="2">
        <v>100</v>
      </c>
      <c r="N483" s="9"/>
      <c r="V483" s="9"/>
      <c r="W483" s="9"/>
      <c r="X483" s="9"/>
      <c r="Y483" s="9"/>
      <c r="Z483" s="9"/>
      <c r="AA483" s="9"/>
      <c r="AB483" s="9"/>
      <c r="AC483" s="9"/>
      <c r="AD483" s="9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9" t="s">
        <v>349</v>
      </c>
      <c r="CB483" s="2" t="s">
        <v>89</v>
      </c>
    </row>
    <row r="484" spans="1:80" ht="12.75" customHeight="1" x14ac:dyDescent="0.2">
      <c r="A484" s="2" t="s">
        <v>1633</v>
      </c>
      <c r="B484" s="3" t="s">
        <v>1634</v>
      </c>
      <c r="C484" s="3" t="s">
        <v>1635</v>
      </c>
      <c r="D484" s="16">
        <v>42828</v>
      </c>
      <c r="E484" s="14">
        <v>43891</v>
      </c>
      <c r="F484" s="2">
        <v>60</v>
      </c>
      <c r="G484" s="2">
        <v>180</v>
      </c>
      <c r="H484" s="2">
        <v>300</v>
      </c>
      <c r="I484" s="2">
        <v>200</v>
      </c>
      <c r="N484" s="9"/>
      <c r="V484" s="9"/>
      <c r="W484" s="9"/>
      <c r="X484" s="9"/>
      <c r="Y484" s="9"/>
      <c r="Z484" s="9"/>
      <c r="AA484" s="9"/>
      <c r="AB484" s="9"/>
      <c r="AC484" s="9"/>
      <c r="AD484" s="9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9" t="s">
        <v>93</v>
      </c>
      <c r="CB484" s="9" t="s">
        <v>216</v>
      </c>
    </row>
    <row r="485" spans="1:80" ht="12.75" customHeight="1" x14ac:dyDescent="0.2">
      <c r="A485" s="2" t="s">
        <v>1636</v>
      </c>
      <c r="B485" s="3" t="s">
        <v>1637</v>
      </c>
      <c r="C485" s="3" t="s">
        <v>1638</v>
      </c>
      <c r="D485" s="16">
        <v>36586</v>
      </c>
      <c r="E485" s="14">
        <v>36617</v>
      </c>
      <c r="F485" s="2">
        <v>14</v>
      </c>
      <c r="G485" s="2">
        <v>10</v>
      </c>
      <c r="H485" s="2">
        <v>1000</v>
      </c>
      <c r="I485" s="2">
        <v>500</v>
      </c>
      <c r="N485" s="9"/>
      <c r="V485" s="9"/>
      <c r="W485" s="9"/>
      <c r="X485" s="9"/>
      <c r="Y485" s="9"/>
      <c r="Z485" s="9"/>
      <c r="AA485" s="9"/>
      <c r="AB485" s="9"/>
      <c r="AC485" s="9"/>
      <c r="AD485" s="9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9" t="s">
        <v>1149</v>
      </c>
      <c r="CB485" s="9" t="s">
        <v>372</v>
      </c>
    </row>
    <row r="486" spans="1:80" ht="12.75" customHeight="1" x14ac:dyDescent="0.2">
      <c r="A486" s="2" t="s">
        <v>1639</v>
      </c>
      <c r="B486" s="3" t="s">
        <v>1640</v>
      </c>
      <c r="C486" s="3" t="s">
        <v>1641</v>
      </c>
      <c r="D486" s="16">
        <v>34981</v>
      </c>
      <c r="E486" s="14">
        <v>41155</v>
      </c>
      <c r="F486" s="2">
        <v>1</v>
      </c>
      <c r="G486" s="2">
        <v>5</v>
      </c>
      <c r="H486" s="2">
        <v>1000</v>
      </c>
      <c r="I486" s="2">
        <v>500</v>
      </c>
      <c r="K486" s="2">
        <v>100</v>
      </c>
      <c r="N486" s="9"/>
      <c r="V486" s="9"/>
      <c r="W486" s="9"/>
      <c r="X486" s="9"/>
      <c r="Y486" s="9"/>
      <c r="Z486" s="9"/>
      <c r="AA486" s="9"/>
      <c r="AB486" s="9"/>
      <c r="AC486" s="9"/>
      <c r="AD486" s="9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>
        <v>100</v>
      </c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9" t="s">
        <v>1642</v>
      </c>
      <c r="CB486" s="9" t="s">
        <v>110</v>
      </c>
    </row>
    <row r="487" spans="1:80" ht="12.75" customHeight="1" x14ac:dyDescent="0.2">
      <c r="A487" s="2" t="s">
        <v>1643</v>
      </c>
      <c r="B487" s="3" t="s">
        <v>1644</v>
      </c>
      <c r="C487" s="3" t="s">
        <v>1645</v>
      </c>
      <c r="D487" s="16">
        <v>43159</v>
      </c>
      <c r="E487" s="14" t="s">
        <v>82</v>
      </c>
      <c r="F487" s="2">
        <v>1</v>
      </c>
      <c r="G487" s="2">
        <v>12</v>
      </c>
      <c r="H487" s="2">
        <v>1000</v>
      </c>
      <c r="I487" s="2">
        <v>500</v>
      </c>
      <c r="J487" s="2">
        <v>100</v>
      </c>
      <c r="K487" s="2" t="s">
        <v>82</v>
      </c>
      <c r="N487" s="9"/>
      <c r="V487" s="9"/>
      <c r="W487" s="9"/>
      <c r="X487" s="9"/>
      <c r="Y487" s="9"/>
      <c r="Z487" s="9"/>
      <c r="AA487" s="9"/>
      <c r="AB487" s="9"/>
      <c r="AC487" s="9"/>
      <c r="AD487" s="9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9" t="s">
        <v>1646</v>
      </c>
      <c r="CB487" s="9" t="s">
        <v>110</v>
      </c>
    </row>
    <row r="488" spans="1:80" ht="12.75" customHeight="1" x14ac:dyDescent="0.2">
      <c r="A488" s="2" t="s">
        <v>1647</v>
      </c>
      <c r="B488" s="3" t="s">
        <v>1648</v>
      </c>
      <c r="C488" s="3" t="s">
        <v>1649</v>
      </c>
      <c r="D488" s="16">
        <v>39783</v>
      </c>
      <c r="E488" s="14" t="s">
        <v>82</v>
      </c>
      <c r="F488" s="2">
        <v>10</v>
      </c>
      <c r="G488" s="2">
        <v>240</v>
      </c>
      <c r="H488" s="2">
        <v>2000</v>
      </c>
      <c r="I488" s="2">
        <v>1000</v>
      </c>
      <c r="K488" s="2">
        <v>100</v>
      </c>
      <c r="N488" s="9"/>
      <c r="V488" s="9"/>
      <c r="W488" s="9"/>
      <c r="X488" s="9"/>
      <c r="Y488" s="9"/>
      <c r="Z488" s="9"/>
      <c r="AA488" s="9"/>
      <c r="AB488" s="9"/>
      <c r="AC488" s="9"/>
      <c r="AD488" s="9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9" t="s">
        <v>923</v>
      </c>
      <c r="CB488" s="2" t="s">
        <v>100</v>
      </c>
    </row>
    <row r="489" spans="1:80" ht="12.75" customHeight="1" x14ac:dyDescent="0.2">
      <c r="A489" s="2" t="s">
        <v>1650</v>
      </c>
      <c r="B489" s="3" t="s">
        <v>1651</v>
      </c>
      <c r="C489" s="3" t="s">
        <v>588</v>
      </c>
      <c r="D489" s="16">
        <v>44130</v>
      </c>
      <c r="E489" s="14" t="s">
        <v>82</v>
      </c>
      <c r="F489" s="2">
        <v>10</v>
      </c>
      <c r="G489" s="2">
        <v>16.2</v>
      </c>
      <c r="H489" s="2">
        <v>1000</v>
      </c>
      <c r="I489" s="2">
        <v>500</v>
      </c>
      <c r="J489" s="2" t="s">
        <v>207</v>
      </c>
      <c r="N489" s="9"/>
      <c r="V489" s="9"/>
      <c r="W489" s="9"/>
      <c r="X489" s="9"/>
      <c r="Y489" s="9"/>
      <c r="Z489" s="9"/>
      <c r="AA489" s="9"/>
      <c r="AB489" s="9"/>
      <c r="AC489" s="9"/>
      <c r="AD489" s="9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9" t="s">
        <v>231</v>
      </c>
      <c r="CB489" s="2" t="s">
        <v>110</v>
      </c>
    </row>
    <row r="490" spans="1:80" ht="12.75" customHeight="1" x14ac:dyDescent="0.2">
      <c r="A490" s="2" t="s">
        <v>1652</v>
      </c>
      <c r="B490" s="3" t="s">
        <v>1653</v>
      </c>
      <c r="C490" s="3" t="s">
        <v>1654</v>
      </c>
      <c r="D490" s="16">
        <v>41699</v>
      </c>
      <c r="E490" s="14">
        <v>42296</v>
      </c>
      <c r="F490" s="2">
        <v>200</v>
      </c>
      <c r="G490" s="2">
        <v>112</v>
      </c>
      <c r="H490" s="2">
        <v>1600</v>
      </c>
      <c r="I490" s="2">
        <v>300</v>
      </c>
      <c r="J490" s="2">
        <v>100</v>
      </c>
      <c r="K490" s="2">
        <v>100</v>
      </c>
      <c r="N490" s="9"/>
      <c r="V490" s="9"/>
      <c r="W490" s="9"/>
      <c r="X490" s="9"/>
      <c r="Y490" s="9"/>
      <c r="Z490" s="9"/>
      <c r="AA490" s="9"/>
      <c r="AB490" s="9"/>
      <c r="AC490" s="9"/>
      <c r="AD490" s="9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9" t="s">
        <v>923</v>
      </c>
      <c r="CB490" s="2" t="s">
        <v>100</v>
      </c>
    </row>
    <row r="491" spans="1:80" ht="12.75" customHeight="1" x14ac:dyDescent="0.2">
      <c r="A491" s="2" t="s">
        <v>1655</v>
      </c>
      <c r="B491" s="3" t="s">
        <v>1656</v>
      </c>
      <c r="C491" s="3" t="s">
        <v>1657</v>
      </c>
      <c r="D491" s="16">
        <v>42076</v>
      </c>
      <c r="E491" s="14" t="s">
        <v>82</v>
      </c>
      <c r="F491" s="2">
        <v>0.1</v>
      </c>
      <c r="G491" s="2">
        <v>0.17</v>
      </c>
      <c r="H491" s="2">
        <v>1000</v>
      </c>
      <c r="I491" s="2">
        <v>500</v>
      </c>
      <c r="J491" s="2">
        <v>100</v>
      </c>
      <c r="N491" s="9"/>
      <c r="V491" s="9"/>
      <c r="W491" s="9"/>
      <c r="X491" s="9"/>
      <c r="Y491" s="9"/>
      <c r="Z491" s="9"/>
      <c r="AA491" s="9"/>
      <c r="AB491" s="9"/>
      <c r="AC491" s="9"/>
      <c r="AD491" s="9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>
        <v>100</v>
      </c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9" t="s">
        <v>105</v>
      </c>
      <c r="CB491" s="9" t="s">
        <v>110</v>
      </c>
    </row>
    <row r="492" spans="1:80" ht="15" customHeight="1" x14ac:dyDescent="0.2">
      <c r="A492" s="2" t="s">
        <v>1658</v>
      </c>
      <c r="B492" s="3" t="s">
        <v>1659</v>
      </c>
      <c r="C492" s="3" t="s">
        <v>1660</v>
      </c>
      <c r="D492" s="16">
        <v>32143</v>
      </c>
      <c r="E492" s="14">
        <v>41106</v>
      </c>
      <c r="F492" s="2">
        <v>45</v>
      </c>
      <c r="G492" s="2">
        <v>100</v>
      </c>
      <c r="H492" s="2">
        <v>2800</v>
      </c>
      <c r="I492" s="2">
        <v>1000</v>
      </c>
      <c r="J492" s="2">
        <v>100</v>
      </c>
      <c r="K492" s="2">
        <v>100</v>
      </c>
      <c r="N492" s="9"/>
      <c r="V492" s="9"/>
      <c r="W492" s="9"/>
      <c r="X492" s="9"/>
      <c r="Y492" s="9"/>
      <c r="Z492" s="9"/>
      <c r="AA492" s="9"/>
      <c r="AB492" s="9"/>
      <c r="AC492" s="9"/>
      <c r="AD492" s="9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9" t="s">
        <v>1430</v>
      </c>
      <c r="CB492" s="9" t="s">
        <v>154</v>
      </c>
    </row>
    <row r="493" spans="1:80" ht="12.75" customHeight="1" x14ac:dyDescent="0.2">
      <c r="A493" s="2" t="s">
        <v>1661</v>
      </c>
      <c r="B493" s="3" t="s">
        <v>1662</v>
      </c>
      <c r="C493" s="3" t="s">
        <v>1663</v>
      </c>
      <c r="D493" s="16">
        <v>41246</v>
      </c>
      <c r="E493" s="14">
        <v>45327</v>
      </c>
      <c r="F493" s="2">
        <v>25</v>
      </c>
      <c r="G493" s="2" t="s">
        <v>82</v>
      </c>
      <c r="H493" s="2">
        <v>1500</v>
      </c>
      <c r="I493" s="2">
        <v>1000</v>
      </c>
      <c r="K493" s="2">
        <v>100</v>
      </c>
      <c r="N493" s="9"/>
      <c r="V493" s="9"/>
      <c r="W493" s="9"/>
      <c r="X493" s="9"/>
      <c r="Y493" s="9"/>
      <c r="Z493" s="9"/>
      <c r="AA493" s="9"/>
      <c r="AB493" s="9"/>
      <c r="AC493" s="9"/>
      <c r="AD493" s="9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9" t="s">
        <v>99</v>
      </c>
      <c r="CB493" s="9" t="s">
        <v>100</v>
      </c>
    </row>
    <row r="494" spans="1:80" ht="12.75" customHeight="1" x14ac:dyDescent="0.2">
      <c r="A494" s="2" t="s">
        <v>1664</v>
      </c>
      <c r="B494" s="3" t="s">
        <v>1665</v>
      </c>
      <c r="C494" s="3" t="s">
        <v>1666</v>
      </c>
      <c r="D494" s="16">
        <v>34942</v>
      </c>
      <c r="E494" s="14">
        <v>44986</v>
      </c>
      <c r="F494" s="2">
        <v>20</v>
      </c>
      <c r="G494" s="2">
        <v>135</v>
      </c>
      <c r="H494" s="2">
        <v>600</v>
      </c>
      <c r="I494" s="2">
        <v>400</v>
      </c>
      <c r="J494" s="2" t="s">
        <v>135</v>
      </c>
      <c r="N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  <c r="BO494" s="9"/>
      <c r="BP494" s="9"/>
      <c r="BQ494" s="9"/>
      <c r="BR494" s="9"/>
      <c r="BS494" s="9"/>
      <c r="BT494" s="9"/>
      <c r="BU494" s="9"/>
      <c r="BV494" s="9"/>
      <c r="BW494" s="9"/>
      <c r="BX494" s="9"/>
      <c r="BY494" s="9"/>
      <c r="BZ494" s="9"/>
      <c r="CA494" s="9" t="s">
        <v>923</v>
      </c>
      <c r="CB494" s="2" t="s">
        <v>1031</v>
      </c>
    </row>
    <row r="495" spans="1:80" ht="12.75" customHeight="1" x14ac:dyDescent="0.2">
      <c r="A495" s="2" t="s">
        <v>1670</v>
      </c>
      <c r="B495" s="3" t="s">
        <v>1671</v>
      </c>
      <c r="C495" s="3" t="s">
        <v>1672</v>
      </c>
      <c r="D495" s="16">
        <v>32599</v>
      </c>
      <c r="E495" s="14">
        <v>44158</v>
      </c>
      <c r="F495" s="2">
        <v>70</v>
      </c>
      <c r="G495" s="2">
        <v>130</v>
      </c>
      <c r="H495" s="2">
        <v>3000</v>
      </c>
      <c r="I495" s="2">
        <v>400</v>
      </c>
      <c r="J495" s="9" t="s">
        <v>82</v>
      </c>
      <c r="K495" s="9" t="s">
        <v>82</v>
      </c>
      <c r="L495" s="9"/>
      <c r="M495" s="9"/>
      <c r="N495" s="9"/>
      <c r="V495" s="9"/>
      <c r="W495" s="9"/>
      <c r="X495" s="9"/>
      <c r="Y495" s="9"/>
      <c r="Z495" s="9"/>
      <c r="AA495" s="9"/>
      <c r="AB495" s="9"/>
      <c r="AC495" s="9"/>
      <c r="AD495" s="9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9" t="s">
        <v>376</v>
      </c>
      <c r="CB495" s="9" t="s">
        <v>100</v>
      </c>
    </row>
    <row r="496" spans="1:80" ht="12.75" customHeight="1" x14ac:dyDescent="0.2">
      <c r="A496" s="2" t="s">
        <v>1673</v>
      </c>
      <c r="B496" s="3" t="s">
        <v>1674</v>
      </c>
      <c r="C496" s="3" t="s">
        <v>1675</v>
      </c>
      <c r="D496" s="16">
        <v>44239</v>
      </c>
      <c r="E496" s="14" t="s">
        <v>82</v>
      </c>
      <c r="F496" s="2">
        <v>2</v>
      </c>
      <c r="G496" s="2">
        <v>0.6</v>
      </c>
      <c r="H496" s="2">
        <v>1000</v>
      </c>
      <c r="I496" s="2">
        <v>400</v>
      </c>
      <c r="J496" s="9"/>
      <c r="K496" s="9">
        <v>100</v>
      </c>
      <c r="L496" s="9"/>
      <c r="M496" s="9"/>
      <c r="N496" s="9"/>
      <c r="V496" s="9"/>
      <c r="W496" s="9"/>
      <c r="X496" s="9"/>
      <c r="Y496" s="9"/>
      <c r="Z496" s="9"/>
      <c r="AA496" s="9"/>
      <c r="AB496" s="9"/>
      <c r="AC496" s="9"/>
      <c r="AD496" s="9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9" t="s">
        <v>458</v>
      </c>
      <c r="CB496" s="9" t="s">
        <v>89</v>
      </c>
    </row>
    <row r="497" spans="1:80" ht="54" customHeight="1" x14ac:dyDescent="0.2">
      <c r="A497" s="2" t="s">
        <v>1676</v>
      </c>
      <c r="B497" s="3" t="s">
        <v>1677</v>
      </c>
      <c r="C497" s="3" t="s">
        <v>1678</v>
      </c>
      <c r="D497" s="16">
        <v>43831</v>
      </c>
      <c r="E497" s="14" t="s">
        <v>82</v>
      </c>
      <c r="F497" s="2">
        <v>1</v>
      </c>
      <c r="G497" s="2">
        <v>6</v>
      </c>
      <c r="H497" s="2">
        <v>1000</v>
      </c>
      <c r="I497" s="2">
        <v>400</v>
      </c>
      <c r="J497" s="9" t="s">
        <v>82</v>
      </c>
      <c r="K497" s="9" t="s">
        <v>82</v>
      </c>
      <c r="L497" s="9"/>
      <c r="M497" s="9"/>
      <c r="N497" s="9"/>
      <c r="V497" s="9"/>
      <c r="W497" s="9"/>
      <c r="X497" s="9"/>
      <c r="Y497" s="9"/>
      <c r="Z497" s="9"/>
      <c r="AA497" s="9"/>
      <c r="AB497" s="9"/>
      <c r="AC497" s="9"/>
      <c r="AD497" s="9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9" t="s">
        <v>109</v>
      </c>
      <c r="CB497" s="9" t="s">
        <v>89</v>
      </c>
    </row>
    <row r="498" spans="1:80" ht="12.75" customHeight="1" x14ac:dyDescent="0.2">
      <c r="A498" s="2" t="s">
        <v>1679</v>
      </c>
      <c r="B498" s="3" t="s">
        <v>1680</v>
      </c>
      <c r="C498" s="3" t="s">
        <v>1681</v>
      </c>
      <c r="D498" s="16">
        <v>43831</v>
      </c>
      <c r="E498" s="14" t="s">
        <v>82</v>
      </c>
      <c r="F498" s="2">
        <v>1</v>
      </c>
      <c r="G498" s="2">
        <v>6</v>
      </c>
      <c r="H498" s="2">
        <v>1000</v>
      </c>
      <c r="I498" s="2">
        <v>400</v>
      </c>
      <c r="J498" s="9" t="s">
        <v>82</v>
      </c>
      <c r="K498" s="9" t="s">
        <v>82</v>
      </c>
      <c r="L498" s="9"/>
      <c r="M498" s="9"/>
      <c r="N498" s="9"/>
      <c r="V498" s="9"/>
      <c r="W498" s="9"/>
      <c r="X498" s="9"/>
      <c r="Y498" s="9"/>
      <c r="Z498" s="9"/>
      <c r="AA498" s="9"/>
      <c r="AB498" s="9"/>
      <c r="AC498" s="9"/>
      <c r="AD498" s="9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9" t="s">
        <v>109</v>
      </c>
      <c r="CB498" s="9" t="s">
        <v>89</v>
      </c>
    </row>
    <row r="499" spans="1:80" ht="12.75" customHeight="1" x14ac:dyDescent="0.2">
      <c r="A499" s="2" t="s">
        <v>1682</v>
      </c>
      <c r="B499" s="3" t="s">
        <v>1683</v>
      </c>
      <c r="C499" s="3" t="s">
        <v>1684</v>
      </c>
      <c r="D499" s="16">
        <v>40695</v>
      </c>
      <c r="E499" s="14">
        <v>45530</v>
      </c>
      <c r="F499" s="2">
        <v>200</v>
      </c>
      <c r="G499" s="2">
        <f>SUM(2.3*60)</f>
        <v>138</v>
      </c>
      <c r="H499" s="2">
        <v>1000</v>
      </c>
      <c r="I499" s="2">
        <v>200</v>
      </c>
      <c r="J499" s="2" t="s">
        <v>135</v>
      </c>
      <c r="K499" s="2">
        <v>100</v>
      </c>
      <c r="N499" s="9"/>
      <c r="V499" s="9"/>
      <c r="W499" s="9"/>
      <c r="X499" s="9"/>
      <c r="Y499" s="9"/>
      <c r="Z499" s="9"/>
      <c r="AA499" s="9"/>
      <c r="AB499" s="9"/>
      <c r="AC499" s="9"/>
      <c r="AD499" s="9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9" t="s">
        <v>253</v>
      </c>
      <c r="CB499" s="2" t="s">
        <v>100</v>
      </c>
    </row>
    <row r="500" spans="1:80" ht="12.75" customHeight="1" x14ac:dyDescent="0.2">
      <c r="A500" s="2" t="s">
        <v>1685</v>
      </c>
      <c r="B500" s="3" t="s">
        <v>1686</v>
      </c>
      <c r="C500" s="3" t="s">
        <v>1687</v>
      </c>
      <c r="D500" s="16">
        <v>38292</v>
      </c>
      <c r="E500" s="14" t="s">
        <v>82</v>
      </c>
      <c r="F500" s="2" t="s">
        <v>1688</v>
      </c>
      <c r="H500" s="2">
        <v>1000</v>
      </c>
      <c r="I500" s="2">
        <v>500</v>
      </c>
      <c r="N500" s="9"/>
      <c r="Q500" s="9">
        <v>2000</v>
      </c>
      <c r="S500" s="9">
        <v>500</v>
      </c>
      <c r="T500" s="9">
        <v>2000</v>
      </c>
      <c r="U500" s="9">
        <v>1000</v>
      </c>
      <c r="V500" s="9"/>
      <c r="W500" s="9"/>
      <c r="X500" s="9"/>
      <c r="Y500" s="9">
        <v>500</v>
      </c>
      <c r="Z500" s="9"/>
      <c r="AA500" s="9">
        <v>2000</v>
      </c>
      <c r="AB500" s="9">
        <v>1000</v>
      </c>
      <c r="AC500" s="9">
        <v>5000</v>
      </c>
      <c r="AD500" s="9">
        <v>2000</v>
      </c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>
        <v>2</v>
      </c>
      <c r="BR500" s="2"/>
      <c r="BS500" s="2">
        <v>100</v>
      </c>
      <c r="BT500" s="2"/>
      <c r="BU500" s="2"/>
      <c r="BV500" s="2"/>
      <c r="BW500" s="2"/>
      <c r="BX500" s="2"/>
      <c r="BY500" s="2"/>
      <c r="BZ500" s="2"/>
      <c r="CA500" s="9" t="s">
        <v>109</v>
      </c>
      <c r="CB500" s="2" t="s">
        <v>200</v>
      </c>
    </row>
    <row r="501" spans="1:80" ht="15" customHeight="1" x14ac:dyDescent="0.2">
      <c r="A501" s="2" t="s">
        <v>1689</v>
      </c>
      <c r="B501" s="3" t="s">
        <v>1690</v>
      </c>
      <c r="C501" s="3" t="s">
        <v>1687</v>
      </c>
      <c r="D501" s="16">
        <v>38292</v>
      </c>
      <c r="E501" s="14" t="s">
        <v>82</v>
      </c>
      <c r="F501" s="2">
        <v>120</v>
      </c>
      <c r="G501" s="2">
        <v>250</v>
      </c>
      <c r="H501" s="2">
        <v>1000</v>
      </c>
      <c r="I501" s="2">
        <v>500</v>
      </c>
      <c r="N501" s="9"/>
      <c r="V501" s="9"/>
      <c r="W501" s="9"/>
      <c r="X501" s="9"/>
      <c r="Y501" s="9"/>
      <c r="Z501" s="9"/>
      <c r="AA501" s="9"/>
      <c r="AB501" s="9"/>
      <c r="AC501" s="9"/>
      <c r="AD501" s="9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9" t="s">
        <v>109</v>
      </c>
      <c r="CB501" s="2" t="s">
        <v>203</v>
      </c>
    </row>
    <row r="502" spans="1:80" ht="39" customHeight="1" x14ac:dyDescent="0.2">
      <c r="A502" s="2" t="s">
        <v>1691</v>
      </c>
      <c r="B502" s="3" t="s">
        <v>1692</v>
      </c>
      <c r="C502" s="3" t="s">
        <v>1693</v>
      </c>
      <c r="D502" s="16">
        <v>42100</v>
      </c>
      <c r="E502" s="14">
        <v>43388</v>
      </c>
      <c r="F502" s="2">
        <v>10</v>
      </c>
      <c r="G502" s="2">
        <v>24.6</v>
      </c>
      <c r="H502" s="2">
        <v>7000</v>
      </c>
      <c r="I502" s="2">
        <v>1000</v>
      </c>
      <c r="J502" s="2">
        <v>100</v>
      </c>
      <c r="N502" s="9"/>
      <c r="V502" s="9"/>
      <c r="W502" s="9"/>
      <c r="X502" s="9"/>
      <c r="Y502" s="9"/>
      <c r="Z502" s="9"/>
      <c r="AA502" s="9"/>
      <c r="AB502" s="9"/>
      <c r="AC502" s="9"/>
      <c r="AD502" s="9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9" t="s">
        <v>245</v>
      </c>
      <c r="CB502" s="2" t="s">
        <v>1694</v>
      </c>
    </row>
    <row r="503" spans="1:80" ht="12.6" customHeight="1" x14ac:dyDescent="0.2">
      <c r="A503" s="2" t="s">
        <v>1695</v>
      </c>
      <c r="B503" s="3" t="s">
        <v>1696</v>
      </c>
      <c r="C503" s="3" t="s">
        <v>1697</v>
      </c>
      <c r="D503" s="16">
        <v>41071</v>
      </c>
      <c r="E503" s="14">
        <v>45536</v>
      </c>
      <c r="F503" s="2">
        <v>2</v>
      </c>
      <c r="G503" s="2">
        <f>SUM(0.4*60)</f>
        <v>24</v>
      </c>
      <c r="H503" s="2">
        <v>1000</v>
      </c>
      <c r="I503" s="2">
        <v>500</v>
      </c>
      <c r="N503" s="9"/>
      <c r="V503" s="9"/>
      <c r="W503" s="9"/>
      <c r="X503" s="9"/>
      <c r="Y503" s="9"/>
      <c r="Z503" s="9"/>
      <c r="AA503" s="9"/>
      <c r="AB503" s="9"/>
      <c r="AC503" s="9"/>
      <c r="AD503" s="9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9" t="s">
        <v>263</v>
      </c>
      <c r="CB503" s="9" t="s">
        <v>110</v>
      </c>
    </row>
    <row r="504" spans="1:80" ht="12.75" customHeight="1" x14ac:dyDescent="0.2">
      <c r="A504" s="2" t="s">
        <v>1698</v>
      </c>
      <c r="B504" s="3" t="s">
        <v>1699</v>
      </c>
      <c r="C504" s="3" t="s">
        <v>1700</v>
      </c>
      <c r="D504" s="30">
        <v>40238</v>
      </c>
      <c r="E504" s="14" t="s">
        <v>82</v>
      </c>
      <c r="F504" s="2">
        <v>5</v>
      </c>
      <c r="G504" s="2">
        <v>10</v>
      </c>
      <c r="H504" s="2">
        <v>1000</v>
      </c>
      <c r="I504" s="2">
        <v>500</v>
      </c>
      <c r="N504" s="9"/>
      <c r="V504" s="9"/>
      <c r="W504" s="9"/>
      <c r="X504" s="9"/>
      <c r="Y504" s="9"/>
      <c r="Z504" s="9"/>
      <c r="AA504" s="9"/>
      <c r="AB504" s="9"/>
      <c r="AC504" s="9"/>
      <c r="AD504" s="9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>
        <v>100</v>
      </c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9" t="s">
        <v>88</v>
      </c>
      <c r="CB504" s="2" t="s">
        <v>110</v>
      </c>
    </row>
    <row r="505" spans="1:80" ht="12.75" customHeight="1" x14ac:dyDescent="0.2">
      <c r="A505" s="2" t="s">
        <v>1701</v>
      </c>
      <c r="B505" s="3" t="s">
        <v>1702</v>
      </c>
      <c r="C505" s="3" t="s">
        <v>1703</v>
      </c>
      <c r="D505" s="30">
        <v>42135</v>
      </c>
      <c r="E505" s="33" t="s">
        <v>82</v>
      </c>
      <c r="F505" s="2">
        <v>1</v>
      </c>
      <c r="G505" s="2">
        <f>SUM(0.24*60)</f>
        <v>14.399999999999999</v>
      </c>
      <c r="H505" s="2">
        <v>1000</v>
      </c>
      <c r="I505" s="2">
        <v>500</v>
      </c>
      <c r="J505" s="2">
        <v>100</v>
      </c>
      <c r="K505" s="2" t="s">
        <v>82</v>
      </c>
      <c r="N505" s="9"/>
      <c r="V505" s="9"/>
      <c r="W505" s="9"/>
      <c r="X505" s="9"/>
      <c r="Y505" s="9"/>
      <c r="Z505" s="9"/>
      <c r="AA505" s="9"/>
      <c r="AB505" s="9"/>
      <c r="AC505" s="9"/>
      <c r="AD505" s="9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9" t="s">
        <v>541</v>
      </c>
      <c r="CB505" s="9" t="s">
        <v>110</v>
      </c>
    </row>
    <row r="506" spans="1:80" ht="12.75" customHeight="1" x14ac:dyDescent="0.2">
      <c r="A506" s="2" t="s">
        <v>1704</v>
      </c>
      <c r="B506" s="3" t="s">
        <v>1705</v>
      </c>
      <c r="C506" s="3" t="s">
        <v>1706</v>
      </c>
      <c r="D506" s="30">
        <v>45901</v>
      </c>
      <c r="E506" s="33" t="s">
        <v>82</v>
      </c>
      <c r="F506" s="2">
        <v>5</v>
      </c>
      <c r="G506" s="2">
        <v>300</v>
      </c>
      <c r="H506" s="2">
        <v>1000</v>
      </c>
      <c r="I506" s="2">
        <v>500</v>
      </c>
      <c r="J506" s="2" t="s">
        <v>135</v>
      </c>
      <c r="N506" s="9"/>
      <c r="V506" s="9"/>
      <c r="W506" s="9"/>
      <c r="X506" s="9"/>
      <c r="Y506" s="9"/>
      <c r="Z506" s="9"/>
      <c r="AA506" s="9"/>
      <c r="AB506" s="9"/>
      <c r="AC506" s="9"/>
      <c r="AD506" s="9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9" t="s">
        <v>274</v>
      </c>
      <c r="CB506" s="9" t="s">
        <v>110</v>
      </c>
    </row>
    <row r="507" spans="1:80" ht="12.75" customHeight="1" x14ac:dyDescent="0.2">
      <c r="A507" s="2" t="s">
        <v>1707</v>
      </c>
      <c r="B507" s="3" t="s">
        <v>1708</v>
      </c>
      <c r="C507" s="3" t="s">
        <v>1709</v>
      </c>
      <c r="D507" s="30">
        <v>45016</v>
      </c>
      <c r="E507" s="33" t="s">
        <v>82</v>
      </c>
      <c r="F507" s="2">
        <v>5</v>
      </c>
      <c r="G507" s="2">
        <v>60</v>
      </c>
      <c r="H507" s="2">
        <v>1000</v>
      </c>
      <c r="I507" s="2">
        <v>500</v>
      </c>
      <c r="J507" s="2">
        <v>200</v>
      </c>
      <c r="N507" s="9"/>
      <c r="V507" s="9"/>
      <c r="W507" s="9"/>
      <c r="X507" s="9"/>
      <c r="Y507" s="9"/>
      <c r="Z507" s="9"/>
      <c r="AA507" s="9"/>
      <c r="AB507" s="9"/>
      <c r="AC507" s="9"/>
      <c r="AD507" s="9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9" t="s">
        <v>88</v>
      </c>
      <c r="CB507" s="9" t="s">
        <v>110</v>
      </c>
    </row>
    <row r="508" spans="1:80" ht="12.75" customHeight="1" x14ac:dyDescent="0.2">
      <c r="A508" s="2" t="s">
        <v>1710</v>
      </c>
      <c r="B508" s="3" t="s">
        <v>1711</v>
      </c>
      <c r="C508" s="3" t="s">
        <v>1712</v>
      </c>
      <c r="D508" s="16">
        <v>40836</v>
      </c>
      <c r="E508" s="14" t="s">
        <v>82</v>
      </c>
      <c r="F508" s="2">
        <v>1</v>
      </c>
      <c r="G508" s="2">
        <v>5</v>
      </c>
      <c r="H508" s="2">
        <v>600</v>
      </c>
      <c r="I508" s="2">
        <v>400</v>
      </c>
      <c r="N508" s="9"/>
      <c r="V508" s="9"/>
      <c r="W508" s="9"/>
      <c r="X508" s="9"/>
      <c r="Y508" s="9"/>
      <c r="Z508" s="9"/>
      <c r="AA508" s="9"/>
      <c r="AB508" s="9"/>
      <c r="AC508" s="9"/>
      <c r="AD508" s="9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>
        <v>100</v>
      </c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9" t="s">
        <v>349</v>
      </c>
      <c r="CB508" s="2" t="s">
        <v>154</v>
      </c>
    </row>
    <row r="509" spans="1:80" ht="12.75" customHeight="1" x14ac:dyDescent="0.2">
      <c r="A509" s="2" t="s">
        <v>1713</v>
      </c>
      <c r="B509" s="3" t="s">
        <v>1714</v>
      </c>
      <c r="C509" s="3" t="s">
        <v>1715</v>
      </c>
      <c r="D509" s="16">
        <v>44239</v>
      </c>
      <c r="E509" s="14" t="s">
        <v>82</v>
      </c>
      <c r="F509" s="2">
        <v>2</v>
      </c>
      <c r="G509" s="2">
        <v>0.6</v>
      </c>
      <c r="H509" s="2">
        <v>1000</v>
      </c>
      <c r="I509" s="2">
        <v>400</v>
      </c>
      <c r="N509" s="9"/>
      <c r="V509" s="9"/>
      <c r="W509" s="9"/>
      <c r="X509" s="9"/>
      <c r="Y509" s="9"/>
      <c r="Z509" s="9"/>
      <c r="AA509" s="9"/>
      <c r="AB509" s="9"/>
      <c r="AC509" s="9"/>
      <c r="AD509" s="9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9" t="s">
        <v>109</v>
      </c>
      <c r="CB509" s="9" t="s">
        <v>89</v>
      </c>
    </row>
    <row r="510" spans="1:80" ht="12.75" customHeight="1" x14ac:dyDescent="0.2">
      <c r="A510" s="2" t="s">
        <v>1716</v>
      </c>
      <c r="B510" s="3" t="s">
        <v>1717</v>
      </c>
      <c r="C510" s="3" t="s">
        <v>1718</v>
      </c>
      <c r="D510" s="16">
        <v>33735</v>
      </c>
      <c r="E510" s="14">
        <v>40603</v>
      </c>
      <c r="F510" s="2">
        <v>50</v>
      </c>
      <c r="G510" s="2">
        <v>35</v>
      </c>
      <c r="H510" s="2">
        <v>2000</v>
      </c>
      <c r="I510" s="2">
        <v>1000</v>
      </c>
      <c r="J510" s="2">
        <v>100</v>
      </c>
      <c r="K510" s="2">
        <v>100</v>
      </c>
      <c r="N510" s="9"/>
      <c r="V510" s="9"/>
      <c r="W510" s="9"/>
      <c r="X510" s="9"/>
      <c r="Y510" s="9"/>
      <c r="Z510" s="9"/>
      <c r="AA510" s="9"/>
      <c r="AB510" s="9"/>
      <c r="AC510" s="9"/>
      <c r="AD510" s="9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9" t="s">
        <v>933</v>
      </c>
      <c r="CB510" s="9" t="s">
        <v>100</v>
      </c>
    </row>
    <row r="511" spans="1:80" ht="12.75" customHeight="1" x14ac:dyDescent="0.2">
      <c r="A511" s="2" t="s">
        <v>1719</v>
      </c>
      <c r="B511" s="3" t="s">
        <v>1720</v>
      </c>
      <c r="C511" s="3" t="s">
        <v>1721</v>
      </c>
      <c r="D511" s="16">
        <v>42292</v>
      </c>
      <c r="E511" s="14" t="s">
        <v>82</v>
      </c>
      <c r="F511" s="2">
        <v>1</v>
      </c>
      <c r="G511" s="2">
        <v>12</v>
      </c>
      <c r="H511" s="2">
        <v>1000</v>
      </c>
      <c r="I511" s="2">
        <v>500</v>
      </c>
      <c r="J511" s="2">
        <v>100</v>
      </c>
      <c r="K511" s="2" t="s">
        <v>82</v>
      </c>
      <c r="N511" s="9"/>
      <c r="V511" s="9"/>
      <c r="W511" s="9"/>
      <c r="X511" s="9"/>
      <c r="Y511" s="9"/>
      <c r="Z511" s="9"/>
      <c r="AA511" s="9"/>
      <c r="AB511" s="9"/>
      <c r="AC511" s="9"/>
      <c r="AD511" s="9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9" t="s">
        <v>1112</v>
      </c>
      <c r="CB511" s="9" t="s">
        <v>110</v>
      </c>
    </row>
    <row r="512" spans="1:80" ht="12.75" customHeight="1" x14ac:dyDescent="0.2">
      <c r="A512" s="2" t="s">
        <v>1722</v>
      </c>
      <c r="B512" s="3" t="s">
        <v>1723</v>
      </c>
      <c r="C512" s="3" t="s">
        <v>1724</v>
      </c>
      <c r="D512" s="16">
        <v>44970</v>
      </c>
      <c r="E512" s="14" t="s">
        <v>82</v>
      </c>
      <c r="F512" s="2">
        <v>20</v>
      </c>
      <c r="G512" s="2">
        <f>SUM(0.23*60)</f>
        <v>13.8</v>
      </c>
      <c r="H512" s="2">
        <v>1000</v>
      </c>
      <c r="I512" s="2">
        <v>500</v>
      </c>
      <c r="K512" s="2">
        <v>100</v>
      </c>
      <c r="N512" s="9"/>
      <c r="V512" s="9"/>
      <c r="W512" s="9"/>
      <c r="X512" s="9"/>
      <c r="Y512" s="9"/>
      <c r="Z512" s="9"/>
      <c r="AA512" s="9"/>
      <c r="AB512" s="9"/>
      <c r="AC512" s="9"/>
      <c r="AD512" s="9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9" t="s">
        <v>349</v>
      </c>
      <c r="CB512" s="9" t="s">
        <v>110</v>
      </c>
    </row>
    <row r="513" spans="1:80" ht="15" customHeight="1" x14ac:dyDescent="0.2">
      <c r="A513" s="2" t="s">
        <v>1725</v>
      </c>
      <c r="B513" s="3" t="s">
        <v>1726</v>
      </c>
      <c r="C513" s="3" t="s">
        <v>1727</v>
      </c>
      <c r="D513" s="16">
        <v>42541</v>
      </c>
      <c r="E513" s="14" t="s">
        <v>82</v>
      </c>
      <c r="F513" s="2">
        <v>1</v>
      </c>
      <c r="G513" s="2">
        <v>10.8</v>
      </c>
      <c r="H513" s="2">
        <v>1000</v>
      </c>
      <c r="I513" s="2">
        <v>500</v>
      </c>
      <c r="J513" s="2">
        <v>100</v>
      </c>
      <c r="N513" s="9"/>
      <c r="V513" s="9"/>
      <c r="W513" s="9"/>
      <c r="X513" s="9"/>
      <c r="Y513" s="9"/>
      <c r="Z513" s="9"/>
      <c r="AA513" s="9"/>
      <c r="AB513" s="9"/>
      <c r="AC513" s="9"/>
      <c r="AD513" s="9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9" t="s">
        <v>105</v>
      </c>
      <c r="CB513" s="9" t="s">
        <v>110</v>
      </c>
    </row>
    <row r="514" spans="1:80" ht="26.25" customHeight="1" x14ac:dyDescent="0.25">
      <c r="A514" s="2" t="s">
        <v>1728</v>
      </c>
      <c r="B514" s="3" t="s">
        <v>1729</v>
      </c>
      <c r="C514" s="36" t="s">
        <v>1730</v>
      </c>
      <c r="D514" s="16">
        <v>44239</v>
      </c>
      <c r="E514" s="14" t="s">
        <v>82</v>
      </c>
      <c r="F514" s="2">
        <v>5</v>
      </c>
      <c r="G514" s="2">
        <f>SUM(0.05*6)</f>
        <v>0.30000000000000004</v>
      </c>
      <c r="H514" s="2">
        <v>1000</v>
      </c>
      <c r="I514" s="2">
        <v>400</v>
      </c>
      <c r="K514" s="2">
        <v>100</v>
      </c>
      <c r="N514" s="9"/>
      <c r="V514" s="9"/>
      <c r="W514" s="9"/>
      <c r="X514" s="9"/>
      <c r="Y514" s="9"/>
      <c r="Z514" s="9"/>
      <c r="AA514" s="9"/>
      <c r="AB514" s="9"/>
      <c r="AC514" s="9"/>
      <c r="AD514" s="9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9" t="s">
        <v>270</v>
      </c>
      <c r="CB514" s="9" t="s">
        <v>89</v>
      </c>
    </row>
    <row r="515" spans="1:80" ht="12.75" customHeight="1" x14ac:dyDescent="0.2">
      <c r="A515" s="9" t="s">
        <v>1731</v>
      </c>
      <c r="B515" s="3" t="s">
        <v>1732</v>
      </c>
      <c r="C515" s="3" t="s">
        <v>1733</v>
      </c>
      <c r="D515" s="16">
        <v>40179</v>
      </c>
      <c r="E515" s="14" t="s">
        <v>82</v>
      </c>
      <c r="F515" s="2">
        <v>1</v>
      </c>
      <c r="G515" s="2">
        <v>1</v>
      </c>
      <c r="H515" s="2">
        <v>2500</v>
      </c>
      <c r="I515" s="2">
        <v>600</v>
      </c>
      <c r="J515" s="2">
        <v>100</v>
      </c>
      <c r="K515" s="2">
        <v>100</v>
      </c>
      <c r="N515" s="9"/>
      <c r="V515" s="9"/>
      <c r="W515" s="9"/>
      <c r="X515" s="9"/>
      <c r="Y515" s="9"/>
      <c r="Z515" s="9"/>
      <c r="AA515" s="9"/>
      <c r="AB515" s="9"/>
      <c r="AC515" s="9"/>
      <c r="AD515" s="9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9" t="s">
        <v>1734</v>
      </c>
      <c r="CB515" s="9" t="s">
        <v>100</v>
      </c>
    </row>
    <row r="516" spans="1:80" ht="12.75" customHeight="1" x14ac:dyDescent="0.2">
      <c r="A516" s="9" t="s">
        <v>1735</v>
      </c>
      <c r="B516" s="3" t="s">
        <v>1736</v>
      </c>
      <c r="C516" s="3" t="s">
        <v>1737</v>
      </c>
      <c r="D516" s="16">
        <v>41288</v>
      </c>
      <c r="E516" s="14" t="s">
        <v>82</v>
      </c>
      <c r="H516" s="2" t="s">
        <v>82</v>
      </c>
      <c r="I516" s="2" t="s">
        <v>82</v>
      </c>
      <c r="N516" s="9"/>
      <c r="V516" s="9"/>
      <c r="W516" s="9"/>
      <c r="X516" s="9"/>
      <c r="Y516" s="9"/>
      <c r="Z516" s="9"/>
      <c r="AA516" s="9"/>
      <c r="AB516" s="9"/>
      <c r="AC516" s="9"/>
      <c r="AD516" s="9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9" t="s">
        <v>109</v>
      </c>
      <c r="CB516" s="2" t="s">
        <v>1208</v>
      </c>
    </row>
    <row r="517" spans="1:80" ht="12.75" customHeight="1" x14ac:dyDescent="0.2">
      <c r="A517" s="2" t="s">
        <v>1738</v>
      </c>
      <c r="B517" s="3" t="s">
        <v>1739</v>
      </c>
      <c r="C517" s="3" t="s">
        <v>1740</v>
      </c>
      <c r="D517" s="16">
        <v>42009</v>
      </c>
      <c r="E517" s="14" t="s">
        <v>82</v>
      </c>
      <c r="F517" s="2">
        <v>0.25</v>
      </c>
      <c r="G517" s="2">
        <v>0.5</v>
      </c>
      <c r="H517" s="2">
        <v>1000</v>
      </c>
      <c r="I517" s="2">
        <v>500</v>
      </c>
      <c r="J517" s="2">
        <v>100</v>
      </c>
      <c r="K517" s="2">
        <v>100</v>
      </c>
      <c r="N517" s="9"/>
      <c r="V517" s="9"/>
      <c r="W517" s="9"/>
      <c r="X517" s="9"/>
      <c r="Y517" s="9"/>
      <c r="Z517" s="9"/>
      <c r="AA517" s="9"/>
      <c r="AB517" s="9"/>
      <c r="AC517" s="9"/>
      <c r="AD517" s="9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>
        <v>100</v>
      </c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9" t="s">
        <v>1741</v>
      </c>
      <c r="CB517" s="9" t="s">
        <v>110</v>
      </c>
    </row>
    <row r="518" spans="1:80" ht="12.75" customHeight="1" x14ac:dyDescent="0.2">
      <c r="A518" s="9" t="s">
        <v>1742</v>
      </c>
      <c r="B518" s="3" t="s">
        <v>1743</v>
      </c>
      <c r="C518" s="3" t="s">
        <v>1744</v>
      </c>
      <c r="D518" s="16">
        <v>41701</v>
      </c>
      <c r="E518" s="14">
        <v>44879</v>
      </c>
      <c r="F518" s="2" t="s">
        <v>1745</v>
      </c>
      <c r="G518" s="2">
        <v>416</v>
      </c>
      <c r="H518" s="2">
        <v>5000</v>
      </c>
      <c r="I518" s="2">
        <v>200</v>
      </c>
      <c r="K518" s="2">
        <v>100</v>
      </c>
      <c r="N518" s="9"/>
      <c r="Q518" s="9">
        <v>1000</v>
      </c>
      <c r="V518" s="9"/>
      <c r="W518" s="9"/>
      <c r="X518" s="9"/>
      <c r="Y518" s="9"/>
      <c r="Z518" s="9"/>
      <c r="AA518" s="9">
        <v>3000</v>
      </c>
      <c r="AB518" s="9"/>
      <c r="AC518" s="9"/>
      <c r="AD518" s="9">
        <v>3000</v>
      </c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>
        <v>2000</v>
      </c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9" t="s">
        <v>241</v>
      </c>
      <c r="CB518" s="2" t="s">
        <v>1031</v>
      </c>
    </row>
    <row r="519" spans="1:80" ht="12.75" customHeight="1" x14ac:dyDescent="0.2">
      <c r="A519" s="9" t="s">
        <v>1746</v>
      </c>
      <c r="B519" s="3" t="s">
        <v>1747</v>
      </c>
      <c r="C519" s="3" t="s">
        <v>1748</v>
      </c>
      <c r="D519" s="16">
        <v>45261</v>
      </c>
      <c r="E519" s="14" t="s">
        <v>82</v>
      </c>
      <c r="F519" s="2">
        <v>2</v>
      </c>
      <c r="G519" s="2">
        <v>6</v>
      </c>
      <c r="H519" s="2">
        <v>50</v>
      </c>
      <c r="I519" s="2">
        <v>50</v>
      </c>
      <c r="N519" s="9"/>
      <c r="V519" s="9"/>
      <c r="W519" s="9"/>
      <c r="X519" s="9"/>
      <c r="Y519" s="9"/>
      <c r="Z519" s="9"/>
      <c r="AA519" s="9"/>
      <c r="AB519" s="9"/>
      <c r="AC519" s="9"/>
      <c r="AD519" s="9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9" t="s">
        <v>376</v>
      </c>
      <c r="CB519" s="2" t="s">
        <v>1243</v>
      </c>
    </row>
    <row r="520" spans="1:80" ht="12.75" customHeight="1" x14ac:dyDescent="0.2">
      <c r="A520" s="9" t="s">
        <v>1749</v>
      </c>
      <c r="B520" s="3" t="s">
        <v>1750</v>
      </c>
      <c r="C520" s="3" t="s">
        <v>1751</v>
      </c>
      <c r="D520" s="16">
        <v>38899</v>
      </c>
      <c r="E520" s="14">
        <v>43419</v>
      </c>
      <c r="F520" s="2">
        <v>0.4</v>
      </c>
      <c r="G520" s="2">
        <v>10</v>
      </c>
      <c r="H520" s="2">
        <v>1000</v>
      </c>
      <c r="I520" s="2">
        <v>500</v>
      </c>
      <c r="J520" s="2">
        <v>100</v>
      </c>
      <c r="N520" s="9"/>
      <c r="V520" s="9"/>
      <c r="W520" s="9"/>
      <c r="X520" s="9"/>
      <c r="Y520" s="9"/>
      <c r="Z520" s="9"/>
      <c r="AA520" s="9"/>
      <c r="AB520" s="9"/>
      <c r="AC520" s="9"/>
      <c r="AD520" s="9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>
        <v>100</v>
      </c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9" t="s">
        <v>93</v>
      </c>
      <c r="CB520" s="2" t="s">
        <v>110</v>
      </c>
    </row>
    <row r="521" spans="1:80" ht="12.75" customHeight="1" x14ac:dyDescent="0.2">
      <c r="A521" s="2" t="s">
        <v>1753</v>
      </c>
      <c r="B521" s="3" t="s">
        <v>1754</v>
      </c>
      <c r="C521" s="3" t="s">
        <v>1755</v>
      </c>
      <c r="D521" s="16">
        <v>38869</v>
      </c>
      <c r="E521" s="14">
        <v>43547</v>
      </c>
      <c r="F521" s="2">
        <v>5</v>
      </c>
      <c r="G521" s="2">
        <v>0.17</v>
      </c>
      <c r="H521" s="2">
        <v>1000</v>
      </c>
      <c r="I521" s="2">
        <v>500</v>
      </c>
      <c r="J521" s="2">
        <v>100</v>
      </c>
      <c r="N521" s="9"/>
      <c r="V521" s="9"/>
      <c r="W521" s="9"/>
      <c r="X521" s="9"/>
      <c r="Y521" s="9"/>
      <c r="Z521" s="9"/>
      <c r="AA521" s="9"/>
      <c r="AB521" s="9"/>
      <c r="AC521" s="9"/>
      <c r="AD521" s="9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9" t="s">
        <v>109</v>
      </c>
      <c r="CB521" s="2" t="s">
        <v>110</v>
      </c>
    </row>
    <row r="522" spans="1:80" ht="39" customHeight="1" x14ac:dyDescent="0.2">
      <c r="A522" s="2" t="s">
        <v>1756</v>
      </c>
      <c r="B522" s="3" t="s">
        <v>1757</v>
      </c>
      <c r="C522" s="3" t="s">
        <v>1758</v>
      </c>
      <c r="D522" s="16">
        <v>40238</v>
      </c>
      <c r="E522" s="14">
        <v>45292</v>
      </c>
      <c r="F522" s="2">
        <v>5</v>
      </c>
      <c r="G522" s="2">
        <v>22</v>
      </c>
      <c r="H522" s="2">
        <v>1000</v>
      </c>
      <c r="I522" s="2">
        <v>500</v>
      </c>
      <c r="J522" s="2" t="s">
        <v>135</v>
      </c>
      <c r="N522" s="9"/>
      <c r="V522" s="9"/>
      <c r="W522" s="9"/>
      <c r="X522" s="9"/>
      <c r="Y522" s="9"/>
      <c r="Z522" s="9"/>
      <c r="AA522" s="9"/>
      <c r="AB522" s="9"/>
      <c r="AC522" s="9"/>
      <c r="AD522" s="9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9" t="s">
        <v>109</v>
      </c>
      <c r="CB522" s="2" t="s">
        <v>110</v>
      </c>
    </row>
    <row r="523" spans="1:80" ht="12.75" customHeight="1" x14ac:dyDescent="0.2">
      <c r="A523" s="2" t="s">
        <v>1759</v>
      </c>
      <c r="B523" s="3" t="s">
        <v>1760</v>
      </c>
      <c r="C523" s="3" t="s">
        <v>1761</v>
      </c>
      <c r="D523" s="16">
        <v>39387</v>
      </c>
      <c r="E523" s="14">
        <v>42665</v>
      </c>
      <c r="F523" s="2">
        <v>1</v>
      </c>
      <c r="G523" s="2">
        <v>2</v>
      </c>
      <c r="H523" s="2">
        <v>1000</v>
      </c>
      <c r="I523" s="2">
        <v>500</v>
      </c>
      <c r="J523" s="2">
        <v>100</v>
      </c>
      <c r="N523" s="9"/>
      <c r="V523" s="9"/>
      <c r="W523" s="9"/>
      <c r="X523" s="9"/>
      <c r="Y523" s="9"/>
      <c r="Z523" s="9"/>
      <c r="AA523" s="9"/>
      <c r="AB523" s="9"/>
      <c r="AC523" s="9"/>
      <c r="AD523" s="9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>
        <v>100</v>
      </c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9" t="s">
        <v>521</v>
      </c>
      <c r="CB523" s="2" t="s">
        <v>110</v>
      </c>
    </row>
    <row r="524" spans="1:80" ht="12.75" customHeight="1" x14ac:dyDescent="0.2">
      <c r="A524" s="2" t="s">
        <v>1762</v>
      </c>
      <c r="B524" s="3" t="s">
        <v>1763</v>
      </c>
      <c r="C524" s="3" t="s">
        <v>1764</v>
      </c>
      <c r="D524" s="16">
        <v>39731</v>
      </c>
      <c r="E524" s="16">
        <v>45434</v>
      </c>
      <c r="F524" s="2">
        <v>15</v>
      </c>
      <c r="G524" s="2">
        <v>360</v>
      </c>
      <c r="H524" s="2">
        <v>300</v>
      </c>
      <c r="I524" s="2">
        <v>200</v>
      </c>
      <c r="J524" s="9" t="s">
        <v>82</v>
      </c>
      <c r="K524" s="9">
        <v>100</v>
      </c>
      <c r="L524" s="9"/>
      <c r="M524" s="9"/>
      <c r="N524" s="9"/>
      <c r="V524" s="9"/>
      <c r="W524" s="9"/>
      <c r="X524" s="9"/>
      <c r="Y524" s="9"/>
      <c r="Z524" s="9"/>
      <c r="AA524" s="9"/>
      <c r="AB524" s="9"/>
      <c r="AC524" s="9"/>
      <c r="AD524" s="9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9" t="s">
        <v>890</v>
      </c>
      <c r="CB524" s="9" t="s">
        <v>216</v>
      </c>
    </row>
    <row r="525" spans="1:80" ht="12.75" customHeight="1" x14ac:dyDescent="0.2">
      <c r="A525" s="2" t="s">
        <v>1765</v>
      </c>
      <c r="B525" s="3" t="s">
        <v>1766</v>
      </c>
      <c r="C525" s="3" t="s">
        <v>1767</v>
      </c>
      <c r="D525" s="16">
        <v>41183</v>
      </c>
      <c r="E525" s="14" t="s">
        <v>82</v>
      </c>
      <c r="F525" s="2" t="s">
        <v>578</v>
      </c>
      <c r="G525" s="2" t="s">
        <v>82</v>
      </c>
      <c r="H525" s="2">
        <v>600</v>
      </c>
      <c r="I525" s="2">
        <v>400</v>
      </c>
      <c r="J525" s="9" t="s">
        <v>82</v>
      </c>
      <c r="K525" s="2">
        <v>100</v>
      </c>
      <c r="N525" s="9"/>
      <c r="V525" s="9"/>
      <c r="W525" s="9"/>
      <c r="X525" s="9"/>
      <c r="Y525" s="9"/>
      <c r="Z525" s="9"/>
      <c r="AA525" s="9"/>
      <c r="AB525" s="9"/>
      <c r="AC525" s="9"/>
      <c r="AD525" s="9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9" t="s">
        <v>890</v>
      </c>
      <c r="CB525" s="9" t="s">
        <v>200</v>
      </c>
    </row>
    <row r="526" spans="1:80" ht="12.75" customHeight="1" x14ac:dyDescent="0.2">
      <c r="A526" s="2" t="s">
        <v>1770</v>
      </c>
      <c r="B526" s="3" t="s">
        <v>2884</v>
      </c>
      <c r="C526" s="3" t="s">
        <v>1771</v>
      </c>
      <c r="D526" s="16">
        <v>45726</v>
      </c>
      <c r="E526" s="14" t="s">
        <v>82</v>
      </c>
      <c r="F526" s="2">
        <v>0.3</v>
      </c>
      <c r="G526" s="2">
        <f>SUM(0.05*60)</f>
        <v>3</v>
      </c>
      <c r="H526" s="2">
        <v>3500</v>
      </c>
      <c r="I526" s="2">
        <v>750</v>
      </c>
      <c r="N526" s="9"/>
      <c r="V526" s="9"/>
      <c r="W526" s="9"/>
      <c r="X526" s="9"/>
      <c r="Y526" s="9"/>
      <c r="Z526" s="9"/>
      <c r="AA526" s="9"/>
      <c r="AB526" s="9"/>
      <c r="AC526" s="9"/>
      <c r="AD526" s="9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9" t="s">
        <v>83</v>
      </c>
      <c r="CB526" s="2"/>
    </row>
    <row r="527" spans="1:80" ht="12.75" customHeight="1" x14ac:dyDescent="0.2">
      <c r="A527" s="2" t="s">
        <v>1772</v>
      </c>
      <c r="B527" s="3" t="s">
        <v>1773</v>
      </c>
      <c r="C527" s="3" t="s">
        <v>1774</v>
      </c>
      <c r="D527" s="16">
        <v>33737</v>
      </c>
      <c r="E527" s="14">
        <v>41091</v>
      </c>
      <c r="F527" s="2">
        <v>10</v>
      </c>
      <c r="G527" s="2">
        <v>20</v>
      </c>
      <c r="H527" s="2">
        <v>1000</v>
      </c>
      <c r="I527" s="2">
        <v>500</v>
      </c>
      <c r="K527" s="2">
        <v>100</v>
      </c>
      <c r="N527" s="9"/>
      <c r="V527" s="9"/>
      <c r="W527" s="9"/>
      <c r="X527" s="9"/>
      <c r="Y527" s="9"/>
      <c r="Z527" s="9"/>
      <c r="AA527" s="9"/>
      <c r="AB527" s="9"/>
      <c r="AC527" s="9"/>
      <c r="AD527" s="9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>
        <v>100</v>
      </c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9" t="s">
        <v>1149</v>
      </c>
      <c r="CB527" s="9" t="s">
        <v>110</v>
      </c>
    </row>
    <row r="528" spans="1:80" ht="12.75" customHeight="1" x14ac:dyDescent="0.2">
      <c r="A528" s="2" t="s">
        <v>1775</v>
      </c>
      <c r="B528" s="3" t="s">
        <v>1776</v>
      </c>
      <c r="C528" s="3" t="s">
        <v>1777</v>
      </c>
      <c r="D528" s="16">
        <v>42675</v>
      </c>
      <c r="E528" s="14" t="s">
        <v>82</v>
      </c>
      <c r="F528" s="2">
        <v>5</v>
      </c>
      <c r="G528" s="2">
        <v>20</v>
      </c>
      <c r="H528" s="2">
        <v>1000</v>
      </c>
      <c r="I528" s="2">
        <v>500</v>
      </c>
      <c r="K528" s="2">
        <v>100</v>
      </c>
      <c r="N528" s="9"/>
      <c r="V528" s="9"/>
      <c r="W528" s="9"/>
      <c r="X528" s="9"/>
      <c r="Y528" s="9"/>
      <c r="Z528" s="9"/>
      <c r="AA528" s="9"/>
      <c r="AB528" s="9"/>
      <c r="AC528" s="9"/>
      <c r="AD528" s="9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9" t="s">
        <v>1149</v>
      </c>
      <c r="CB528" s="9" t="s">
        <v>110</v>
      </c>
    </row>
    <row r="529" spans="1:80" ht="12.75" customHeight="1" x14ac:dyDescent="0.2">
      <c r="A529" s="2" t="s">
        <v>1778</v>
      </c>
      <c r="B529" s="3" t="s">
        <v>1779</v>
      </c>
      <c r="C529" s="3" t="s">
        <v>1780</v>
      </c>
      <c r="D529" s="16">
        <v>41183</v>
      </c>
      <c r="E529" s="14">
        <v>45352</v>
      </c>
      <c r="F529" s="2">
        <v>10</v>
      </c>
      <c r="G529" s="2">
        <v>33</v>
      </c>
      <c r="H529" s="2">
        <v>2000</v>
      </c>
      <c r="I529" s="2">
        <v>500</v>
      </c>
      <c r="J529" s="2">
        <v>200</v>
      </c>
      <c r="N529" s="9"/>
      <c r="V529" s="9"/>
      <c r="W529" s="9"/>
      <c r="X529" s="9"/>
      <c r="Y529" s="9"/>
      <c r="Z529" s="9"/>
      <c r="AA529" s="9"/>
      <c r="AB529" s="9"/>
      <c r="AC529" s="9"/>
      <c r="AD529" s="9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9" t="s">
        <v>88</v>
      </c>
      <c r="CB529" s="2" t="s">
        <v>110</v>
      </c>
    </row>
    <row r="530" spans="1:80" ht="12.75" customHeight="1" x14ac:dyDescent="0.2">
      <c r="A530" s="2" t="s">
        <v>1781</v>
      </c>
      <c r="B530" s="3" t="s">
        <v>1782</v>
      </c>
      <c r="C530" s="3" t="s">
        <v>1783</v>
      </c>
      <c r="D530" s="16">
        <v>39540</v>
      </c>
      <c r="E530" s="14">
        <v>44422</v>
      </c>
      <c r="F530" s="2">
        <v>4</v>
      </c>
      <c r="G530" s="2">
        <v>18</v>
      </c>
      <c r="H530" s="2">
        <v>1000</v>
      </c>
      <c r="I530" s="2">
        <v>500</v>
      </c>
      <c r="J530" s="9" t="s">
        <v>207</v>
      </c>
      <c r="K530" s="9">
        <v>100</v>
      </c>
      <c r="L530" s="9"/>
      <c r="M530" s="9"/>
      <c r="N530" s="9"/>
      <c r="V530" s="9"/>
      <c r="W530" s="9"/>
      <c r="X530" s="9"/>
      <c r="Y530" s="9"/>
      <c r="Z530" s="9"/>
      <c r="AA530" s="9"/>
      <c r="AB530" s="9"/>
      <c r="AC530" s="9"/>
      <c r="AD530" s="9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9" t="s">
        <v>114</v>
      </c>
      <c r="CB530" s="9" t="s">
        <v>110</v>
      </c>
    </row>
    <row r="531" spans="1:80" ht="12.75" customHeight="1" x14ac:dyDescent="0.2">
      <c r="A531" s="2" t="s">
        <v>1784</v>
      </c>
      <c r="B531" s="3" t="s">
        <v>1785</v>
      </c>
      <c r="C531" s="3" t="s">
        <v>1786</v>
      </c>
      <c r="D531" s="16">
        <v>42107</v>
      </c>
      <c r="E531" s="14">
        <v>43962</v>
      </c>
      <c r="F531" s="2">
        <v>30</v>
      </c>
      <c r="G531" s="2">
        <v>60</v>
      </c>
      <c r="H531" s="2">
        <v>3000</v>
      </c>
      <c r="I531" s="2">
        <v>1000</v>
      </c>
      <c r="J531" s="2">
        <v>100</v>
      </c>
      <c r="K531" s="2" t="s">
        <v>82</v>
      </c>
      <c r="N531" s="9"/>
      <c r="V531" s="9"/>
      <c r="W531" s="9"/>
      <c r="X531" s="9"/>
      <c r="Y531" s="9"/>
      <c r="Z531" s="9"/>
      <c r="AA531" s="9"/>
      <c r="AB531" s="9"/>
      <c r="AC531" s="9"/>
      <c r="AD531" s="9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9" t="s">
        <v>231</v>
      </c>
      <c r="CB531" s="9" t="s">
        <v>1694</v>
      </c>
    </row>
    <row r="532" spans="1:80" ht="12.75" customHeight="1" x14ac:dyDescent="0.2">
      <c r="A532" s="2" t="s">
        <v>1787</v>
      </c>
      <c r="B532" s="3" t="s">
        <v>1788</v>
      </c>
      <c r="C532" s="3" t="s">
        <v>1789</v>
      </c>
      <c r="D532" s="16">
        <v>43160</v>
      </c>
      <c r="E532" s="14" t="s">
        <v>82</v>
      </c>
      <c r="F532" s="2">
        <v>1.5</v>
      </c>
      <c r="G532" s="2">
        <v>0.25</v>
      </c>
      <c r="H532" s="2">
        <v>10000</v>
      </c>
      <c r="I532" s="2">
        <v>2000</v>
      </c>
      <c r="N532" s="9"/>
      <c r="V532" s="9"/>
      <c r="W532" s="9"/>
      <c r="X532" s="9"/>
      <c r="Y532" s="9"/>
      <c r="Z532" s="9"/>
      <c r="AA532" s="9"/>
      <c r="AB532" s="9"/>
      <c r="AC532" s="9"/>
      <c r="AD532" s="9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9" t="s">
        <v>691</v>
      </c>
      <c r="CB532" s="9" t="s">
        <v>465</v>
      </c>
    </row>
    <row r="533" spans="1:80" ht="12.75" customHeight="1" x14ac:dyDescent="0.2">
      <c r="A533" s="2" t="s">
        <v>1790</v>
      </c>
      <c r="B533" s="3" t="s">
        <v>1791</v>
      </c>
      <c r="C533" s="3" t="s">
        <v>1792</v>
      </c>
      <c r="D533" s="16">
        <v>41316</v>
      </c>
      <c r="E533" s="14">
        <v>42464</v>
      </c>
      <c r="F533" s="2">
        <v>22</v>
      </c>
      <c r="G533" s="2">
        <v>45</v>
      </c>
      <c r="H533" s="2">
        <v>600</v>
      </c>
      <c r="I533" s="2">
        <v>400</v>
      </c>
      <c r="J533" s="9" t="s">
        <v>82</v>
      </c>
      <c r="K533" s="2">
        <v>100</v>
      </c>
      <c r="N533" s="9"/>
      <c r="V533" s="9"/>
      <c r="W533" s="9"/>
      <c r="X533" s="9"/>
      <c r="Y533" s="9"/>
      <c r="Z533" s="9"/>
      <c r="AA533" s="9"/>
      <c r="AB533" s="9"/>
      <c r="AC533" s="9"/>
      <c r="AD533" s="9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9" t="s">
        <v>114</v>
      </c>
      <c r="CB533" s="9" t="s">
        <v>100</v>
      </c>
    </row>
    <row r="534" spans="1:80" ht="12.75" customHeight="1" x14ac:dyDescent="0.2">
      <c r="A534" s="2" t="s">
        <v>1793</v>
      </c>
      <c r="B534" s="3" t="s">
        <v>1794</v>
      </c>
      <c r="C534" s="3" t="s">
        <v>1795</v>
      </c>
      <c r="D534" s="16">
        <v>36980</v>
      </c>
      <c r="E534" s="14">
        <v>41253</v>
      </c>
      <c r="F534" s="2">
        <v>75</v>
      </c>
      <c r="G534" s="2">
        <v>110</v>
      </c>
      <c r="H534" s="2">
        <v>600</v>
      </c>
      <c r="I534" s="2">
        <v>400</v>
      </c>
      <c r="K534" s="2">
        <v>100</v>
      </c>
      <c r="N534" s="9"/>
      <c r="V534" s="9"/>
      <c r="W534" s="9"/>
      <c r="X534" s="9"/>
      <c r="Y534" s="9"/>
      <c r="Z534" s="9"/>
      <c r="AA534" s="9"/>
      <c r="AB534" s="9"/>
      <c r="AC534" s="9"/>
      <c r="AD534" s="9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9" t="s">
        <v>1796</v>
      </c>
      <c r="CB534" s="9" t="s">
        <v>100</v>
      </c>
    </row>
    <row r="535" spans="1:80" ht="25.5" customHeight="1" x14ac:dyDescent="0.2">
      <c r="A535" s="2" t="s">
        <v>1797</v>
      </c>
      <c r="B535" s="3" t="s">
        <v>1798</v>
      </c>
      <c r="C535" s="3" t="s">
        <v>1799</v>
      </c>
      <c r="D535" s="16">
        <v>33650</v>
      </c>
      <c r="E535" s="14">
        <v>42522</v>
      </c>
      <c r="F535" s="2">
        <v>60</v>
      </c>
      <c r="G535" s="2">
        <v>108</v>
      </c>
      <c r="H535" s="2">
        <v>600</v>
      </c>
      <c r="I535" s="2">
        <v>400</v>
      </c>
      <c r="J535" s="9" t="s">
        <v>82</v>
      </c>
      <c r="K535" s="9" t="s">
        <v>82</v>
      </c>
      <c r="L535" s="9"/>
      <c r="M535" s="9"/>
      <c r="N535" s="9"/>
      <c r="V535" s="9"/>
      <c r="W535" s="9"/>
      <c r="X535" s="9"/>
      <c r="Y535" s="9"/>
      <c r="Z535" s="9"/>
      <c r="AA535" s="9"/>
      <c r="AB535" s="9"/>
      <c r="AC535" s="9"/>
      <c r="AD535" s="9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9" t="s">
        <v>114</v>
      </c>
      <c r="CB535" s="9" t="s">
        <v>100</v>
      </c>
    </row>
    <row r="536" spans="1:80" ht="25.5" customHeight="1" x14ac:dyDescent="0.2">
      <c r="A536" s="2" t="s">
        <v>1800</v>
      </c>
      <c r="B536" s="3" t="s">
        <v>1801</v>
      </c>
      <c r="C536" s="3" t="s">
        <v>1802</v>
      </c>
      <c r="D536" s="16">
        <v>33328</v>
      </c>
      <c r="E536" s="14">
        <v>45517</v>
      </c>
      <c r="F536" s="2">
        <v>10</v>
      </c>
      <c r="G536" s="2">
        <v>20</v>
      </c>
      <c r="H536" s="2">
        <v>1200</v>
      </c>
      <c r="I536" s="2">
        <v>400</v>
      </c>
      <c r="J536" s="2" t="s">
        <v>98</v>
      </c>
      <c r="K536" s="2">
        <v>100</v>
      </c>
      <c r="N536" s="9"/>
      <c r="V536" s="9"/>
      <c r="W536" s="9"/>
      <c r="X536" s="9"/>
      <c r="Y536" s="9"/>
      <c r="Z536" s="9"/>
      <c r="AA536" s="9"/>
      <c r="AB536" s="9"/>
      <c r="AC536" s="9"/>
      <c r="AD536" s="9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9" t="s">
        <v>99</v>
      </c>
      <c r="CB536" s="9" t="s">
        <v>100</v>
      </c>
    </row>
    <row r="537" spans="1:80" ht="12.75" customHeight="1" x14ac:dyDescent="0.2">
      <c r="A537" s="2" t="s">
        <v>1803</v>
      </c>
      <c r="B537" s="3" t="s">
        <v>1804</v>
      </c>
      <c r="C537" s="3" t="s">
        <v>1805</v>
      </c>
      <c r="D537" s="16">
        <v>29860</v>
      </c>
      <c r="E537" s="14">
        <v>43416</v>
      </c>
      <c r="F537" s="2">
        <v>1000</v>
      </c>
      <c r="G537" s="2">
        <v>1389</v>
      </c>
      <c r="H537" s="2">
        <v>3000</v>
      </c>
      <c r="I537" s="2">
        <v>1500</v>
      </c>
      <c r="J537" s="2" t="s">
        <v>98</v>
      </c>
      <c r="K537" s="2">
        <v>100</v>
      </c>
      <c r="N537" s="9"/>
      <c r="V537" s="9"/>
      <c r="W537" s="9"/>
      <c r="X537" s="9"/>
      <c r="Y537" s="9"/>
      <c r="Z537" s="9"/>
      <c r="AA537" s="9"/>
      <c r="AB537" s="9"/>
      <c r="AC537" s="9"/>
      <c r="AD537" s="9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9" t="s">
        <v>114</v>
      </c>
      <c r="CB537" s="9" t="s">
        <v>100</v>
      </c>
    </row>
    <row r="538" spans="1:80" ht="12.75" customHeight="1" x14ac:dyDescent="0.2">
      <c r="A538" s="2" t="s">
        <v>1806</v>
      </c>
      <c r="B538" s="3" t="s">
        <v>1807</v>
      </c>
      <c r="C538" s="3" t="s">
        <v>1808</v>
      </c>
      <c r="D538" s="16">
        <v>38796</v>
      </c>
      <c r="E538" s="14">
        <v>41750</v>
      </c>
      <c r="F538" s="2">
        <v>2083</v>
      </c>
      <c r="G538" s="2">
        <v>1667</v>
      </c>
      <c r="H538" s="2">
        <v>1100</v>
      </c>
      <c r="I538" s="2">
        <v>600</v>
      </c>
      <c r="J538" s="2" t="s">
        <v>98</v>
      </c>
      <c r="K538" s="2">
        <v>100</v>
      </c>
      <c r="N538" s="9"/>
      <c r="V538" s="9"/>
      <c r="W538" s="9"/>
      <c r="X538" s="9"/>
      <c r="Y538" s="9"/>
      <c r="Z538" s="9"/>
      <c r="AA538" s="9"/>
      <c r="AB538" s="9"/>
      <c r="AC538" s="9"/>
      <c r="AD538" s="9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9" t="s">
        <v>458</v>
      </c>
      <c r="CB538" s="9" t="s">
        <v>100</v>
      </c>
    </row>
    <row r="539" spans="1:80" ht="12.75" customHeight="1" x14ac:dyDescent="0.2">
      <c r="A539" s="2" t="s">
        <v>1809</v>
      </c>
      <c r="B539" s="3" t="s">
        <v>1810</v>
      </c>
      <c r="C539" s="3" t="s">
        <v>1811</v>
      </c>
      <c r="D539" s="16">
        <v>37469</v>
      </c>
      <c r="E539" s="14">
        <v>41155</v>
      </c>
      <c r="F539" s="2">
        <v>1200</v>
      </c>
      <c r="G539" s="2">
        <v>833</v>
      </c>
      <c r="H539" s="2">
        <v>1750</v>
      </c>
      <c r="I539" s="2">
        <v>500</v>
      </c>
      <c r="J539" s="2" t="s">
        <v>98</v>
      </c>
      <c r="K539" s="2">
        <v>100</v>
      </c>
      <c r="N539" s="9"/>
      <c r="V539" s="9"/>
      <c r="W539" s="9"/>
      <c r="X539" s="9"/>
      <c r="Y539" s="9"/>
      <c r="Z539" s="9"/>
      <c r="AA539" s="9"/>
      <c r="AB539" s="9"/>
      <c r="AC539" s="9"/>
      <c r="AD539" s="9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9" t="s">
        <v>99</v>
      </c>
      <c r="CB539" s="9" t="s">
        <v>100</v>
      </c>
    </row>
    <row r="540" spans="1:80" ht="12.75" customHeight="1" x14ac:dyDescent="0.2">
      <c r="A540" s="2" t="s">
        <v>1812</v>
      </c>
      <c r="B540" s="3" t="s">
        <v>1813</v>
      </c>
      <c r="C540" s="3" t="s">
        <v>1814</v>
      </c>
      <c r="D540" s="16">
        <v>35674</v>
      </c>
      <c r="E540" s="14">
        <v>41244</v>
      </c>
      <c r="F540" s="2" t="s">
        <v>578</v>
      </c>
      <c r="G540" s="2" t="s">
        <v>240</v>
      </c>
      <c r="H540" s="2">
        <v>600</v>
      </c>
      <c r="I540" s="2">
        <v>400</v>
      </c>
      <c r="N540" s="9"/>
      <c r="V540" s="9"/>
      <c r="W540" s="9"/>
      <c r="X540" s="9"/>
      <c r="Y540" s="9"/>
      <c r="Z540" s="9"/>
      <c r="AA540" s="9"/>
      <c r="AB540" s="9"/>
      <c r="AC540" s="9"/>
      <c r="AD540" s="9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9" t="s">
        <v>521</v>
      </c>
      <c r="CB540" s="2" t="s">
        <v>200</v>
      </c>
    </row>
    <row r="541" spans="1:80" ht="12.75" customHeight="1" x14ac:dyDescent="0.2">
      <c r="A541" s="2" t="s">
        <v>1815</v>
      </c>
      <c r="B541" s="3" t="s">
        <v>1816</v>
      </c>
      <c r="C541" s="3" t="s">
        <v>1814</v>
      </c>
      <c r="D541" s="16">
        <v>35674</v>
      </c>
      <c r="E541" s="14">
        <v>41244</v>
      </c>
      <c r="F541" s="2" t="s">
        <v>1817</v>
      </c>
      <c r="G541" s="2" t="s">
        <v>240</v>
      </c>
      <c r="H541" s="2">
        <v>600</v>
      </c>
      <c r="I541" s="2">
        <v>400</v>
      </c>
      <c r="N541" s="9"/>
      <c r="V541" s="9"/>
      <c r="W541" s="9"/>
      <c r="X541" s="9"/>
      <c r="Y541" s="9"/>
      <c r="Z541" s="9"/>
      <c r="AA541" s="9"/>
      <c r="AB541" s="9"/>
      <c r="AC541" s="9"/>
      <c r="AD541" s="9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9" t="s">
        <v>521</v>
      </c>
      <c r="CB541" s="2" t="s">
        <v>203</v>
      </c>
    </row>
    <row r="542" spans="1:80" ht="12.75" customHeight="1" x14ac:dyDescent="0.2">
      <c r="A542" s="2" t="s">
        <v>1818</v>
      </c>
      <c r="B542" s="3" t="s">
        <v>1819</v>
      </c>
      <c r="C542" s="3" t="s">
        <v>1820</v>
      </c>
      <c r="D542" s="16">
        <v>44424</v>
      </c>
      <c r="E542" s="14" t="s">
        <v>82</v>
      </c>
      <c r="F542" s="2">
        <v>40</v>
      </c>
      <c r="G542" s="2">
        <v>84</v>
      </c>
      <c r="H542" s="2">
        <v>600</v>
      </c>
      <c r="I542" s="2">
        <v>200</v>
      </c>
      <c r="N542" s="9"/>
      <c r="V542" s="9"/>
      <c r="W542" s="9"/>
      <c r="X542" s="9"/>
      <c r="Y542" s="9"/>
      <c r="Z542" s="9"/>
      <c r="AA542" s="9"/>
      <c r="AB542" s="9"/>
      <c r="AC542" s="9"/>
      <c r="AD542" s="9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9" t="s">
        <v>1734</v>
      </c>
      <c r="CB542" s="2" t="s">
        <v>115</v>
      </c>
    </row>
    <row r="543" spans="1:80" ht="12.75" customHeight="1" x14ac:dyDescent="0.2">
      <c r="A543" s="2" t="s">
        <v>1821</v>
      </c>
      <c r="B543" s="3" t="s">
        <v>1822</v>
      </c>
      <c r="C543" s="3" t="s">
        <v>1823</v>
      </c>
      <c r="D543" s="16">
        <v>38657</v>
      </c>
      <c r="E543" s="14">
        <v>43269</v>
      </c>
      <c r="F543" s="2">
        <v>5</v>
      </c>
      <c r="G543" s="2">
        <v>10</v>
      </c>
      <c r="H543" s="2">
        <v>600</v>
      </c>
      <c r="I543" s="2">
        <v>400</v>
      </c>
      <c r="J543" s="2">
        <v>100</v>
      </c>
      <c r="K543" s="2" t="s">
        <v>82</v>
      </c>
      <c r="N543" s="9"/>
      <c r="V543" s="9"/>
      <c r="W543" s="9"/>
      <c r="X543" s="9"/>
      <c r="Y543" s="9"/>
      <c r="Z543" s="9"/>
      <c r="AA543" s="9"/>
      <c r="AB543" s="9"/>
      <c r="AC543" s="9"/>
      <c r="AD543" s="9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9" t="s">
        <v>890</v>
      </c>
      <c r="CB543" s="9" t="s">
        <v>235</v>
      </c>
    </row>
    <row r="544" spans="1:80" ht="12.75" customHeight="1" x14ac:dyDescent="0.2">
      <c r="A544" s="2" t="s">
        <v>1824</v>
      </c>
      <c r="B544" s="3" t="s">
        <v>1825</v>
      </c>
      <c r="C544" s="3" t="s">
        <v>1826</v>
      </c>
      <c r="D544" s="16">
        <v>41214</v>
      </c>
      <c r="E544" s="14" t="s">
        <v>82</v>
      </c>
      <c r="F544" s="2" t="s">
        <v>578</v>
      </c>
      <c r="G544" s="2" t="s">
        <v>1827</v>
      </c>
      <c r="H544" s="2">
        <v>600</v>
      </c>
      <c r="I544" s="2">
        <v>400</v>
      </c>
      <c r="K544" s="2">
        <v>100</v>
      </c>
      <c r="N544" s="9"/>
      <c r="V544" s="9"/>
      <c r="W544" s="9"/>
      <c r="X544" s="9"/>
      <c r="Y544" s="9"/>
      <c r="Z544" s="9"/>
      <c r="AA544" s="9"/>
      <c r="AB544" s="9"/>
      <c r="AC544" s="9"/>
      <c r="AD544" s="9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9" t="s">
        <v>241</v>
      </c>
      <c r="CB544" s="2" t="s">
        <v>200</v>
      </c>
    </row>
    <row r="545" spans="1:80" ht="12.75" customHeight="1" x14ac:dyDescent="0.2">
      <c r="A545" s="2" t="s">
        <v>1828</v>
      </c>
      <c r="B545" s="3" t="s">
        <v>1829</v>
      </c>
      <c r="C545" s="3" t="s">
        <v>1826</v>
      </c>
      <c r="D545" s="16">
        <v>41214</v>
      </c>
      <c r="E545" s="14" t="s">
        <v>82</v>
      </c>
      <c r="F545" s="2">
        <v>25</v>
      </c>
      <c r="G545" s="2">
        <v>8</v>
      </c>
      <c r="H545" s="2">
        <v>1000</v>
      </c>
      <c r="I545" s="2">
        <v>500</v>
      </c>
      <c r="K545" s="2">
        <v>100</v>
      </c>
      <c r="N545" s="9"/>
      <c r="V545" s="9"/>
      <c r="W545" s="9"/>
      <c r="X545" s="9"/>
      <c r="Y545" s="9"/>
      <c r="Z545" s="9"/>
      <c r="AA545" s="9"/>
      <c r="AB545" s="9"/>
      <c r="AC545" s="9"/>
      <c r="AD545" s="9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9" t="s">
        <v>241</v>
      </c>
      <c r="CB545" s="2" t="s">
        <v>200</v>
      </c>
    </row>
    <row r="546" spans="1:80" ht="12.75" customHeight="1" x14ac:dyDescent="0.2">
      <c r="A546" s="2" t="s">
        <v>1830</v>
      </c>
      <c r="B546" s="3" t="s">
        <v>1831</v>
      </c>
      <c r="C546" s="3" t="s">
        <v>1832</v>
      </c>
      <c r="D546" s="16">
        <v>39083</v>
      </c>
      <c r="E546" s="14" t="s">
        <v>82</v>
      </c>
      <c r="F546" s="2">
        <v>125</v>
      </c>
      <c r="G546" s="2" t="s">
        <v>82</v>
      </c>
      <c r="H546" s="2">
        <v>8000</v>
      </c>
      <c r="I546" s="2">
        <v>2500</v>
      </c>
      <c r="N546" s="9"/>
      <c r="Q546" s="9">
        <v>2000</v>
      </c>
      <c r="S546" s="9">
        <v>500</v>
      </c>
      <c r="T546" s="9">
        <v>2000</v>
      </c>
      <c r="U546" s="9">
        <v>1000</v>
      </c>
      <c r="V546" s="9"/>
      <c r="W546" s="9"/>
      <c r="X546" s="9"/>
      <c r="Y546" s="9">
        <v>500</v>
      </c>
      <c r="Z546" s="9"/>
      <c r="AA546" s="9">
        <v>2000</v>
      </c>
      <c r="AB546" s="9">
        <v>1000</v>
      </c>
      <c r="AC546" s="9">
        <v>5000</v>
      </c>
      <c r="AD546" s="9">
        <v>2000</v>
      </c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>
        <v>2</v>
      </c>
      <c r="BR546" s="2"/>
      <c r="BS546" s="2">
        <v>100</v>
      </c>
      <c r="BT546" s="2"/>
      <c r="BU546" s="2"/>
      <c r="BV546" s="2"/>
      <c r="BW546" s="2"/>
      <c r="BX546" s="2"/>
      <c r="BY546" s="2"/>
      <c r="BZ546" s="2"/>
      <c r="CA546" s="9" t="s">
        <v>109</v>
      </c>
      <c r="CB546" s="2" t="s">
        <v>323</v>
      </c>
    </row>
    <row r="547" spans="1:80" ht="12.75" customHeight="1" x14ac:dyDescent="0.2">
      <c r="A547" s="2" t="s">
        <v>1833</v>
      </c>
      <c r="B547" s="3" t="s">
        <v>1834</v>
      </c>
      <c r="C547" s="3" t="s">
        <v>1835</v>
      </c>
      <c r="D547" s="16">
        <v>38687</v>
      </c>
      <c r="E547" s="14">
        <v>41540</v>
      </c>
      <c r="F547" s="2">
        <v>16</v>
      </c>
      <c r="G547" s="2">
        <v>11</v>
      </c>
      <c r="H547" s="2">
        <v>3000</v>
      </c>
      <c r="I547" s="2">
        <v>1000</v>
      </c>
      <c r="J547" s="2">
        <v>100</v>
      </c>
      <c r="K547" s="2" t="s">
        <v>82</v>
      </c>
      <c r="N547" s="9"/>
      <c r="V547" s="9"/>
      <c r="W547" s="9"/>
      <c r="X547" s="9"/>
      <c r="Y547" s="9"/>
      <c r="Z547" s="9"/>
      <c r="AA547" s="9"/>
      <c r="AB547" s="9"/>
      <c r="AC547" s="9"/>
      <c r="AD547" s="9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9" t="s">
        <v>1521</v>
      </c>
      <c r="CB547" s="9" t="s">
        <v>1694</v>
      </c>
    </row>
    <row r="548" spans="1:80" ht="12.75" customHeight="1" x14ac:dyDescent="0.2">
      <c r="A548" s="2" t="s">
        <v>1836</v>
      </c>
      <c r="B548" s="3" t="s">
        <v>1837</v>
      </c>
      <c r="C548" s="3" t="s">
        <v>1838</v>
      </c>
      <c r="D548" s="16">
        <v>42570</v>
      </c>
      <c r="E548" s="14">
        <v>42632</v>
      </c>
      <c r="F548" s="2">
        <v>0.1</v>
      </c>
      <c r="G548" s="2">
        <v>30</v>
      </c>
      <c r="H548" s="2">
        <v>6500</v>
      </c>
      <c r="I548" s="2">
        <v>3000</v>
      </c>
      <c r="N548" s="9"/>
      <c r="V548" s="9"/>
      <c r="W548" s="9"/>
      <c r="X548" s="9"/>
      <c r="Y548" s="9"/>
      <c r="Z548" s="9"/>
      <c r="AA548" s="9"/>
      <c r="AB548" s="9"/>
      <c r="AC548" s="9"/>
      <c r="AD548" s="9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9" t="s">
        <v>88</v>
      </c>
      <c r="CB548" s="2" t="s">
        <v>154</v>
      </c>
    </row>
    <row r="549" spans="1:80" ht="12.75" customHeight="1" x14ac:dyDescent="0.2">
      <c r="A549" s="2" t="s">
        <v>1839</v>
      </c>
      <c r="B549" s="3" t="s">
        <v>1840</v>
      </c>
      <c r="C549" s="3" t="s">
        <v>1841</v>
      </c>
      <c r="D549" s="16">
        <v>35796</v>
      </c>
      <c r="E549" s="14" t="s">
        <v>82</v>
      </c>
      <c r="F549" s="2" t="s">
        <v>578</v>
      </c>
      <c r="G549" s="2">
        <v>1000</v>
      </c>
      <c r="H549" s="2">
        <v>1000</v>
      </c>
      <c r="I549" s="2">
        <v>400</v>
      </c>
      <c r="N549" s="9"/>
      <c r="Q549" s="9">
        <v>2000</v>
      </c>
      <c r="S549" s="9">
        <v>500</v>
      </c>
      <c r="T549" s="9">
        <v>2000</v>
      </c>
      <c r="U549" s="9">
        <v>1000</v>
      </c>
      <c r="V549" s="9"/>
      <c r="W549" s="9"/>
      <c r="X549" s="9"/>
      <c r="Y549" s="9">
        <v>500</v>
      </c>
      <c r="Z549" s="9"/>
      <c r="AA549" s="9">
        <v>2000</v>
      </c>
      <c r="AB549" s="9">
        <v>1000</v>
      </c>
      <c r="AC549" s="9">
        <v>5000</v>
      </c>
      <c r="AD549" s="9">
        <v>2000</v>
      </c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>
        <v>2</v>
      </c>
      <c r="BR549" s="2"/>
      <c r="BS549" s="2">
        <v>100</v>
      </c>
      <c r="BT549" s="2"/>
      <c r="BU549" s="2"/>
      <c r="BV549" s="2"/>
      <c r="BW549" s="2"/>
      <c r="BX549" s="2"/>
      <c r="BY549" s="2"/>
      <c r="BZ549" s="2"/>
      <c r="CA549" s="9" t="s">
        <v>109</v>
      </c>
      <c r="CB549" s="2" t="s">
        <v>200</v>
      </c>
    </row>
    <row r="550" spans="1:80" ht="12.75" customHeight="1" x14ac:dyDescent="0.2">
      <c r="A550" s="2" t="s">
        <v>1842</v>
      </c>
      <c r="B550" s="3" t="s">
        <v>1843</v>
      </c>
      <c r="C550" s="3" t="s">
        <v>1844</v>
      </c>
      <c r="D550" s="16">
        <v>37681</v>
      </c>
      <c r="E550" s="14">
        <v>44805</v>
      </c>
      <c r="F550" s="2">
        <v>50</v>
      </c>
      <c r="G550" s="2">
        <f>SUM(0.56*60)</f>
        <v>33.6</v>
      </c>
      <c r="H550" s="2">
        <v>600</v>
      </c>
      <c r="I550" s="2">
        <v>400</v>
      </c>
      <c r="N550" s="9"/>
      <c r="Q550" s="9">
        <v>2000</v>
      </c>
      <c r="T550" s="9">
        <v>2000</v>
      </c>
      <c r="V550" s="9"/>
      <c r="W550" s="9"/>
      <c r="X550" s="9"/>
      <c r="Y550" s="9">
        <v>2000</v>
      </c>
      <c r="Z550" s="9"/>
      <c r="AA550" s="9">
        <v>2000</v>
      </c>
      <c r="AB550" s="9"/>
      <c r="AC550" s="9"/>
      <c r="AD550" s="9">
        <v>4000</v>
      </c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9" t="s">
        <v>88</v>
      </c>
      <c r="CB550" s="2" t="s">
        <v>154</v>
      </c>
    </row>
    <row r="551" spans="1:80" ht="12.75" customHeight="1" x14ac:dyDescent="0.2">
      <c r="A551" s="2" t="s">
        <v>1845</v>
      </c>
      <c r="B551" s="3" t="s">
        <v>1846</v>
      </c>
      <c r="C551" s="3" t="s">
        <v>1847</v>
      </c>
      <c r="D551" s="16">
        <v>37681</v>
      </c>
      <c r="E551" s="14">
        <v>44805</v>
      </c>
      <c r="F551" s="2">
        <v>100</v>
      </c>
      <c r="G551" s="2">
        <f>SUM(2.2*60)</f>
        <v>132</v>
      </c>
      <c r="H551" s="2">
        <v>600</v>
      </c>
      <c r="I551" s="2">
        <v>400</v>
      </c>
      <c r="N551" s="9"/>
      <c r="Q551" s="9">
        <v>2000</v>
      </c>
      <c r="T551" s="9">
        <v>2000</v>
      </c>
      <c r="V551" s="9"/>
      <c r="W551" s="9"/>
      <c r="X551" s="9"/>
      <c r="Y551" s="9">
        <v>2000</v>
      </c>
      <c r="Z551" s="9"/>
      <c r="AA551" s="9">
        <v>2000</v>
      </c>
      <c r="AB551" s="9"/>
      <c r="AC551" s="9"/>
      <c r="AD551" s="9">
        <v>4000</v>
      </c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9" t="s">
        <v>88</v>
      </c>
      <c r="CB551" s="2" t="s">
        <v>154</v>
      </c>
    </row>
    <row r="552" spans="1:80" ht="25.5" customHeight="1" x14ac:dyDescent="0.25">
      <c r="A552" s="2" t="s">
        <v>1848</v>
      </c>
      <c r="B552" s="3" t="s">
        <v>1849</v>
      </c>
      <c r="C552" s="36" t="s">
        <v>1850</v>
      </c>
      <c r="D552" s="16">
        <v>44239</v>
      </c>
      <c r="E552" s="14" t="s">
        <v>82</v>
      </c>
      <c r="F552" s="2">
        <v>2</v>
      </c>
      <c r="G552" s="2">
        <v>0.6</v>
      </c>
      <c r="H552" s="2">
        <v>1000</v>
      </c>
      <c r="I552" s="2">
        <v>400</v>
      </c>
      <c r="N552" s="9"/>
      <c r="V552" s="9"/>
      <c r="W552" s="9"/>
      <c r="X552" s="9"/>
      <c r="Y552" s="9"/>
      <c r="Z552" s="9"/>
      <c r="AA552" s="9"/>
      <c r="AB552" s="9"/>
      <c r="AC552" s="9"/>
      <c r="AD552" s="9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9" t="s">
        <v>691</v>
      </c>
      <c r="CB552" s="9" t="s">
        <v>89</v>
      </c>
    </row>
    <row r="553" spans="1:80" ht="12.6" customHeight="1" x14ac:dyDescent="0.2">
      <c r="A553" s="2" t="s">
        <v>1851</v>
      </c>
      <c r="B553" s="3" t="s">
        <v>1852</v>
      </c>
      <c r="C553" s="3" t="s">
        <v>1853</v>
      </c>
      <c r="D553" s="16">
        <v>39263</v>
      </c>
      <c r="E553" s="14">
        <v>44130</v>
      </c>
      <c r="F553" s="2">
        <v>20</v>
      </c>
      <c r="G553" s="2">
        <v>60</v>
      </c>
      <c r="H553" s="2">
        <v>2000</v>
      </c>
      <c r="I553" s="2">
        <v>2000</v>
      </c>
      <c r="J553" s="9" t="s">
        <v>82</v>
      </c>
      <c r="K553" s="9" t="s">
        <v>82</v>
      </c>
      <c r="L553" s="9"/>
      <c r="M553" s="9"/>
      <c r="N553" s="9"/>
      <c r="V553" s="9"/>
      <c r="W553" s="9"/>
      <c r="X553" s="9"/>
      <c r="Y553" s="9"/>
      <c r="Z553" s="9"/>
      <c r="AA553" s="9"/>
      <c r="AB553" s="9"/>
      <c r="AC553" s="9"/>
      <c r="AD553" s="9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9" t="s">
        <v>541</v>
      </c>
      <c r="CB553" s="9" t="s">
        <v>469</v>
      </c>
    </row>
    <row r="554" spans="1:80" ht="12.75" customHeight="1" x14ac:dyDescent="0.2">
      <c r="A554" s="2" t="s">
        <v>1854</v>
      </c>
      <c r="B554" s="3" t="s">
        <v>1855</v>
      </c>
      <c r="C554" s="3" t="s">
        <v>1856</v>
      </c>
      <c r="D554" s="16">
        <v>39904</v>
      </c>
      <c r="E554" s="14">
        <v>44805</v>
      </c>
      <c r="F554" s="2">
        <v>40</v>
      </c>
      <c r="G554" s="2">
        <v>367</v>
      </c>
      <c r="H554" s="2">
        <v>300</v>
      </c>
      <c r="I554" s="2">
        <v>200</v>
      </c>
      <c r="N554" s="9"/>
      <c r="V554" s="9"/>
      <c r="W554" s="9"/>
      <c r="X554" s="9"/>
      <c r="Y554" s="9"/>
      <c r="Z554" s="9"/>
      <c r="AA554" s="9"/>
      <c r="AB554" s="9"/>
      <c r="AC554" s="9"/>
      <c r="AD554" s="9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9" t="s">
        <v>783</v>
      </c>
      <c r="CB554" s="2" t="s">
        <v>216</v>
      </c>
    </row>
    <row r="555" spans="1:80" customFormat="1" ht="12.75" customHeight="1" x14ac:dyDescent="0.2">
      <c r="A555" s="2" t="s">
        <v>1857</v>
      </c>
      <c r="B555" s="3" t="s">
        <v>1858</v>
      </c>
      <c r="C555" s="3" t="s">
        <v>1859</v>
      </c>
      <c r="D555" s="16">
        <v>36600</v>
      </c>
      <c r="E555" s="14" t="s">
        <v>82</v>
      </c>
      <c r="F555" s="2">
        <v>10</v>
      </c>
      <c r="G555" s="2">
        <v>700</v>
      </c>
      <c r="H555" s="2">
        <v>2000</v>
      </c>
      <c r="I555" s="2">
        <v>1000</v>
      </c>
      <c r="J555" s="2"/>
      <c r="K555" s="2"/>
      <c r="L555" s="2"/>
      <c r="M555" s="2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9" t="s">
        <v>241</v>
      </c>
      <c r="CB555" s="2" t="s">
        <v>235</v>
      </c>
    </row>
    <row r="556" spans="1:80" ht="12.75" customHeight="1" x14ac:dyDescent="0.2">
      <c r="A556" s="2" t="s">
        <v>1860</v>
      </c>
      <c r="B556" s="3" t="s">
        <v>1861</v>
      </c>
      <c r="C556" s="3" t="s">
        <v>1862</v>
      </c>
      <c r="D556" s="16">
        <v>41505</v>
      </c>
      <c r="E556" s="14" t="s">
        <v>82</v>
      </c>
      <c r="F556" s="2">
        <v>15</v>
      </c>
      <c r="G556" s="2">
        <v>10</v>
      </c>
      <c r="H556" s="2">
        <v>600</v>
      </c>
      <c r="I556" s="2">
        <v>400</v>
      </c>
      <c r="N556" s="9"/>
      <c r="V556" s="9"/>
      <c r="W556" s="9"/>
      <c r="X556" s="9"/>
      <c r="Y556" s="9"/>
      <c r="Z556" s="9"/>
      <c r="AA556" s="9"/>
      <c r="AB556" s="9"/>
      <c r="AC556" s="9"/>
      <c r="AD556" s="9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9" t="s">
        <v>105</v>
      </c>
      <c r="CB556" s="9" t="s">
        <v>235</v>
      </c>
    </row>
    <row r="557" spans="1:80" ht="12.75" customHeight="1" x14ac:dyDescent="0.2">
      <c r="A557" s="2" t="s">
        <v>1863</v>
      </c>
      <c r="B557" s="3" t="s">
        <v>1864</v>
      </c>
      <c r="C557" s="3" t="s">
        <v>1865</v>
      </c>
      <c r="D557" s="16">
        <v>43831</v>
      </c>
      <c r="E557" s="14" t="s">
        <v>82</v>
      </c>
      <c r="F557" s="2">
        <v>1</v>
      </c>
      <c r="G557" s="2">
        <v>6</v>
      </c>
      <c r="H557" s="2">
        <v>1000</v>
      </c>
      <c r="I557" s="2">
        <v>400</v>
      </c>
      <c r="J557" s="2" t="s">
        <v>82</v>
      </c>
      <c r="K557" s="2" t="s">
        <v>82</v>
      </c>
      <c r="N557" s="9"/>
      <c r="V557" s="9"/>
      <c r="W557" s="9"/>
      <c r="X557" s="9"/>
      <c r="Y557" s="9"/>
      <c r="Z557" s="9"/>
      <c r="AA557" s="9"/>
      <c r="AB557" s="9"/>
      <c r="AC557" s="9"/>
      <c r="AD557" s="9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9" t="s">
        <v>105</v>
      </c>
      <c r="CB557" s="9" t="s">
        <v>89</v>
      </c>
    </row>
    <row r="558" spans="1:80" ht="12.75" customHeight="1" x14ac:dyDescent="0.2">
      <c r="A558" s="2" t="s">
        <v>1866</v>
      </c>
      <c r="B558" s="3" t="s">
        <v>1867</v>
      </c>
      <c r="C558" s="3" t="s">
        <v>1868</v>
      </c>
      <c r="D558" s="16">
        <v>42587</v>
      </c>
      <c r="E558" s="14" t="s">
        <v>82</v>
      </c>
      <c r="F558" s="2">
        <v>16</v>
      </c>
      <c r="G558" s="2">
        <v>300</v>
      </c>
      <c r="H558" s="2">
        <v>300</v>
      </c>
      <c r="I558" s="2">
        <v>200</v>
      </c>
      <c r="N558" s="9"/>
      <c r="V558" s="9"/>
      <c r="W558" s="9"/>
      <c r="X558" s="9"/>
      <c r="Y558" s="9"/>
      <c r="Z558" s="9"/>
      <c r="AA558" s="9"/>
      <c r="AB558" s="9"/>
      <c r="AC558" s="9"/>
      <c r="AD558" s="9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9" t="s">
        <v>105</v>
      </c>
      <c r="CB558" s="9" t="s">
        <v>216</v>
      </c>
    </row>
    <row r="559" spans="1:80" ht="12.75" customHeight="1" x14ac:dyDescent="0.2">
      <c r="A559" s="2" t="s">
        <v>1869</v>
      </c>
      <c r="B559" s="3" t="s">
        <v>1870</v>
      </c>
      <c r="C559" s="3" t="s">
        <v>1871</v>
      </c>
      <c r="D559" s="16">
        <v>41001</v>
      </c>
      <c r="E559" s="14">
        <v>45536</v>
      </c>
      <c r="F559" s="2">
        <v>10</v>
      </c>
      <c r="G559" s="2">
        <f>SUM(60*0.35)</f>
        <v>21</v>
      </c>
      <c r="H559" s="2">
        <v>1000</v>
      </c>
      <c r="I559" s="2">
        <v>500</v>
      </c>
      <c r="J559" s="2" t="s">
        <v>135</v>
      </c>
      <c r="N559" s="9"/>
      <c r="V559" s="9"/>
      <c r="W559" s="9"/>
      <c r="X559" s="9"/>
      <c r="Y559" s="9"/>
      <c r="Z559" s="9"/>
      <c r="AA559" s="9"/>
      <c r="AB559" s="9"/>
      <c r="AC559" s="9"/>
      <c r="AD559" s="9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9" t="s">
        <v>105</v>
      </c>
      <c r="CB559" s="9" t="s">
        <v>110</v>
      </c>
    </row>
    <row r="560" spans="1:80" ht="12.75" customHeight="1" x14ac:dyDescent="0.2">
      <c r="A560" s="2" t="s">
        <v>1872</v>
      </c>
      <c r="B560" s="3" t="s">
        <v>1873</v>
      </c>
      <c r="C560" s="3" t="s">
        <v>1874</v>
      </c>
      <c r="D560" s="16">
        <v>40483</v>
      </c>
      <c r="E560" s="14" t="s">
        <v>82</v>
      </c>
      <c r="F560" s="2">
        <v>3</v>
      </c>
      <c r="G560" s="2">
        <v>50</v>
      </c>
      <c r="H560" s="2">
        <v>600</v>
      </c>
      <c r="I560" s="2">
        <v>400</v>
      </c>
      <c r="K560" s="1"/>
      <c r="L560" s="1"/>
      <c r="M560" s="1"/>
      <c r="N560" s="3"/>
      <c r="O560" s="3"/>
      <c r="P560" s="3"/>
      <c r="Q560" s="3"/>
      <c r="R560" s="3"/>
      <c r="S560" s="3"/>
      <c r="T560" s="3"/>
      <c r="U560" s="3"/>
      <c r="V560" s="3"/>
      <c r="W560" s="3"/>
      <c r="Y560" s="3"/>
      <c r="Z560" s="3"/>
      <c r="AA560" s="3"/>
      <c r="AB560" s="3"/>
      <c r="AC560" s="3"/>
      <c r="AD560" s="3"/>
      <c r="CA560" s="9" t="s">
        <v>241</v>
      </c>
      <c r="CB560" s="9" t="s">
        <v>131</v>
      </c>
    </row>
    <row r="561" spans="1:80" ht="12.75" customHeight="1" x14ac:dyDescent="0.2">
      <c r="A561" s="2" t="s">
        <v>1872</v>
      </c>
      <c r="B561" s="3" t="s">
        <v>1875</v>
      </c>
      <c r="C561" s="3" t="s">
        <v>1876</v>
      </c>
      <c r="D561" s="16">
        <v>40483</v>
      </c>
      <c r="E561" s="14" t="s">
        <v>82</v>
      </c>
      <c r="F561" s="2">
        <v>3</v>
      </c>
      <c r="G561" s="2">
        <v>50</v>
      </c>
      <c r="H561" s="2">
        <v>600</v>
      </c>
      <c r="I561" s="2">
        <v>400</v>
      </c>
      <c r="K561" s="1"/>
      <c r="L561" s="1"/>
      <c r="M561" s="1"/>
      <c r="N561" s="3"/>
      <c r="O561" s="3"/>
      <c r="P561" s="3"/>
      <c r="Q561" s="3"/>
      <c r="R561" s="3"/>
      <c r="S561" s="3"/>
      <c r="T561" s="3"/>
      <c r="U561" s="3"/>
      <c r="V561" s="3"/>
      <c r="W561" s="3"/>
      <c r="Y561" s="3"/>
      <c r="Z561" s="3"/>
      <c r="AA561" s="3"/>
      <c r="AB561" s="3"/>
      <c r="AC561" s="3"/>
      <c r="AD561" s="3"/>
      <c r="CA561" s="9" t="s">
        <v>341</v>
      </c>
      <c r="CB561" s="9" t="s">
        <v>131</v>
      </c>
    </row>
    <row r="562" spans="1:80" ht="12.75" customHeight="1" x14ac:dyDescent="0.2">
      <c r="A562" s="2" t="s">
        <v>1872</v>
      </c>
      <c r="B562" s="3" t="s">
        <v>1877</v>
      </c>
      <c r="C562" s="3" t="s">
        <v>1878</v>
      </c>
      <c r="D562" s="16">
        <v>40483</v>
      </c>
      <c r="E562" s="14" t="s">
        <v>82</v>
      </c>
      <c r="F562" s="2">
        <v>3</v>
      </c>
      <c r="G562" s="2">
        <v>50</v>
      </c>
      <c r="H562" s="2">
        <v>600</v>
      </c>
      <c r="I562" s="2">
        <v>400</v>
      </c>
      <c r="J562" s="9" t="s">
        <v>82</v>
      </c>
      <c r="K562" s="9" t="s">
        <v>82</v>
      </c>
      <c r="L562" s="9"/>
      <c r="M562" s="9"/>
      <c r="N562" s="3"/>
      <c r="O562" s="3"/>
      <c r="P562" s="3"/>
      <c r="Q562" s="3"/>
      <c r="R562" s="3"/>
      <c r="S562" s="3"/>
      <c r="T562" s="3"/>
      <c r="U562" s="3"/>
      <c r="V562" s="3"/>
      <c r="W562" s="3"/>
      <c r="Y562" s="3"/>
      <c r="Z562" s="3"/>
      <c r="AA562" s="3"/>
      <c r="AB562" s="3"/>
      <c r="AC562" s="3"/>
      <c r="AD562" s="3"/>
      <c r="CA562" s="9" t="s">
        <v>114</v>
      </c>
      <c r="CB562" s="9" t="s">
        <v>131</v>
      </c>
    </row>
    <row r="563" spans="1:80" ht="12.75" customHeight="1" x14ac:dyDescent="0.2">
      <c r="A563" s="2" t="s">
        <v>1879</v>
      </c>
      <c r="B563" s="3" t="s">
        <v>1880</v>
      </c>
      <c r="C563" s="3" t="s">
        <v>1881</v>
      </c>
      <c r="D563" s="16">
        <v>42758</v>
      </c>
      <c r="E563" s="14" t="s">
        <v>82</v>
      </c>
      <c r="F563" s="2">
        <v>3</v>
      </c>
      <c r="G563" s="2">
        <v>48</v>
      </c>
      <c r="H563" s="2">
        <v>600</v>
      </c>
      <c r="I563" s="2">
        <v>400</v>
      </c>
      <c r="J563" s="2">
        <v>100</v>
      </c>
      <c r="K563" s="1">
        <v>100</v>
      </c>
      <c r="L563" s="1"/>
      <c r="M563" s="1"/>
      <c r="N563" s="3"/>
      <c r="O563" s="3"/>
      <c r="P563" s="3"/>
      <c r="Q563" s="3"/>
      <c r="R563" s="3"/>
      <c r="S563" s="3"/>
      <c r="T563" s="3"/>
      <c r="U563" s="3"/>
      <c r="V563" s="3"/>
      <c r="W563" s="3"/>
      <c r="Y563" s="3"/>
      <c r="Z563" s="3"/>
      <c r="AA563" s="3"/>
      <c r="AB563" s="3"/>
      <c r="AC563" s="3"/>
      <c r="AD563" s="3"/>
      <c r="CA563" s="9" t="s">
        <v>919</v>
      </c>
      <c r="CB563" s="9" t="s">
        <v>131</v>
      </c>
    </row>
    <row r="564" spans="1:80" ht="12.75" customHeight="1" x14ac:dyDescent="0.2">
      <c r="A564" s="2" t="s">
        <v>1872</v>
      </c>
      <c r="B564" s="3" t="s">
        <v>1882</v>
      </c>
      <c r="C564" s="3" t="s">
        <v>1883</v>
      </c>
      <c r="D564" s="16">
        <v>40483</v>
      </c>
      <c r="E564" s="14" t="s">
        <v>82</v>
      </c>
      <c r="F564" s="2">
        <v>3</v>
      </c>
      <c r="G564" s="2">
        <v>50</v>
      </c>
      <c r="H564" s="2">
        <v>600</v>
      </c>
      <c r="I564" s="2">
        <v>400</v>
      </c>
      <c r="K564" s="1"/>
      <c r="L564" s="1"/>
      <c r="M564" s="1"/>
      <c r="N564" s="3"/>
      <c r="O564" s="3"/>
      <c r="P564" s="3"/>
      <c r="Q564" s="3"/>
      <c r="R564" s="3"/>
      <c r="S564" s="3"/>
      <c r="T564" s="3"/>
      <c r="U564" s="3"/>
      <c r="V564" s="3"/>
      <c r="W564" s="3"/>
      <c r="Y564" s="3"/>
      <c r="Z564" s="3"/>
      <c r="AA564" s="3"/>
      <c r="AB564" s="3"/>
      <c r="AC564" s="3"/>
      <c r="AD564" s="3"/>
      <c r="CA564" s="9" t="s">
        <v>1884</v>
      </c>
      <c r="CB564" s="9" t="s">
        <v>131</v>
      </c>
    </row>
    <row r="565" spans="1:80" ht="12.75" customHeight="1" x14ac:dyDescent="0.2">
      <c r="A565" s="2" t="s">
        <v>1872</v>
      </c>
      <c r="B565" s="3" t="s">
        <v>1885</v>
      </c>
      <c r="C565" s="3" t="s">
        <v>1886</v>
      </c>
      <c r="D565" s="16">
        <v>40483</v>
      </c>
      <c r="E565" s="14" t="s">
        <v>82</v>
      </c>
      <c r="F565" s="2">
        <v>3</v>
      </c>
      <c r="G565" s="2">
        <v>50</v>
      </c>
      <c r="H565" s="2">
        <v>600</v>
      </c>
      <c r="I565" s="2">
        <v>400</v>
      </c>
      <c r="K565" s="1"/>
      <c r="L565" s="1"/>
      <c r="M565" s="1"/>
      <c r="N565" s="3"/>
      <c r="O565" s="3"/>
      <c r="P565" s="3"/>
      <c r="Q565" s="3"/>
      <c r="R565" s="3"/>
      <c r="S565" s="3"/>
      <c r="T565" s="3"/>
      <c r="U565" s="3"/>
      <c r="V565" s="3"/>
      <c r="W565" s="3"/>
      <c r="Y565" s="3"/>
      <c r="Z565" s="3"/>
      <c r="AA565" s="3"/>
      <c r="AB565" s="3"/>
      <c r="AC565" s="3"/>
      <c r="AD565" s="3"/>
      <c r="CA565" s="9" t="s">
        <v>227</v>
      </c>
      <c r="CB565" s="9" t="s">
        <v>131</v>
      </c>
    </row>
    <row r="566" spans="1:80" ht="12.75" customHeight="1" x14ac:dyDescent="0.2">
      <c r="A566" s="2" t="s">
        <v>1872</v>
      </c>
      <c r="B566" s="3" t="s">
        <v>1887</v>
      </c>
      <c r="C566" s="3" t="s">
        <v>1888</v>
      </c>
      <c r="D566" s="16">
        <v>40483</v>
      </c>
      <c r="E566" s="14" t="s">
        <v>82</v>
      </c>
      <c r="F566" s="2">
        <v>3</v>
      </c>
      <c r="G566" s="2">
        <v>50</v>
      </c>
      <c r="H566" s="2">
        <v>600</v>
      </c>
      <c r="I566" s="2">
        <v>400</v>
      </c>
      <c r="K566" s="1"/>
      <c r="L566" s="1"/>
      <c r="M566" s="1"/>
      <c r="N566" s="3"/>
      <c r="O566" s="3"/>
      <c r="P566" s="3"/>
      <c r="Q566" s="3"/>
      <c r="R566" s="3"/>
      <c r="S566" s="3"/>
      <c r="T566" s="3"/>
      <c r="U566" s="3"/>
      <c r="V566" s="3"/>
      <c r="W566" s="3"/>
      <c r="Y566" s="3"/>
      <c r="Z566" s="3"/>
      <c r="AA566" s="3"/>
      <c r="AB566" s="3"/>
      <c r="AC566" s="3"/>
      <c r="AD566" s="3"/>
      <c r="CA566" s="9" t="s">
        <v>83</v>
      </c>
      <c r="CB566" s="9" t="s">
        <v>131</v>
      </c>
    </row>
    <row r="567" spans="1:80" ht="12.75" customHeight="1" x14ac:dyDescent="0.2">
      <c r="A567" s="2" t="s">
        <v>1872</v>
      </c>
      <c r="B567" s="3" t="s">
        <v>1889</v>
      </c>
      <c r="C567" s="3" t="s">
        <v>1890</v>
      </c>
      <c r="D567" s="16">
        <v>40483</v>
      </c>
      <c r="E567" s="14" t="s">
        <v>82</v>
      </c>
      <c r="F567" s="2">
        <v>3</v>
      </c>
      <c r="G567" s="2">
        <v>50</v>
      </c>
      <c r="H567" s="2">
        <v>600</v>
      </c>
      <c r="I567" s="2">
        <v>400</v>
      </c>
      <c r="K567" s="1"/>
      <c r="L567" s="1"/>
      <c r="M567" s="1"/>
      <c r="N567" s="3"/>
      <c r="O567" s="3"/>
      <c r="P567" s="3"/>
      <c r="Q567" s="3"/>
      <c r="R567" s="3"/>
      <c r="S567" s="3"/>
      <c r="T567" s="3"/>
      <c r="U567" s="3"/>
      <c r="V567" s="3"/>
      <c r="W567" s="3"/>
      <c r="Y567" s="3"/>
      <c r="Z567" s="3"/>
      <c r="AA567" s="3"/>
      <c r="AB567" s="3"/>
      <c r="AC567" s="3"/>
      <c r="AD567" s="3"/>
      <c r="CA567" s="9" t="s">
        <v>1891</v>
      </c>
      <c r="CB567" s="9" t="s">
        <v>131</v>
      </c>
    </row>
    <row r="568" spans="1:80" ht="12.75" customHeight="1" x14ac:dyDescent="0.2">
      <c r="A568" s="2" t="s">
        <v>1872</v>
      </c>
      <c r="B568" s="3" t="s">
        <v>1892</v>
      </c>
      <c r="C568" s="3" t="s">
        <v>1893</v>
      </c>
      <c r="D568" s="16">
        <v>40483</v>
      </c>
      <c r="E568" s="14" t="s">
        <v>82</v>
      </c>
      <c r="F568" s="2">
        <v>3</v>
      </c>
      <c r="G568" s="2">
        <v>50</v>
      </c>
      <c r="H568" s="2">
        <v>600</v>
      </c>
      <c r="I568" s="2">
        <v>400</v>
      </c>
      <c r="K568" s="1"/>
      <c r="L568" s="1"/>
      <c r="M568" s="1"/>
      <c r="N568" s="3"/>
      <c r="O568" s="3"/>
      <c r="P568" s="3"/>
      <c r="Q568" s="3"/>
      <c r="R568" s="3"/>
      <c r="S568" s="3"/>
      <c r="T568" s="3"/>
      <c r="U568" s="3"/>
      <c r="V568" s="3"/>
      <c r="W568" s="3"/>
      <c r="Y568" s="3"/>
      <c r="Z568" s="3"/>
      <c r="AA568" s="3"/>
      <c r="AB568" s="3"/>
      <c r="AC568" s="3"/>
      <c r="AD568" s="3"/>
      <c r="CA568" s="9" t="s">
        <v>109</v>
      </c>
      <c r="CB568" s="9" t="s">
        <v>131</v>
      </c>
    </row>
    <row r="569" spans="1:80" ht="12.75" customHeight="1" x14ac:dyDescent="0.2">
      <c r="A569" s="2" t="s">
        <v>1872</v>
      </c>
      <c r="B569" s="3" t="s">
        <v>1894</v>
      </c>
      <c r="C569" s="3" t="s">
        <v>1895</v>
      </c>
      <c r="D569" s="16">
        <v>40483</v>
      </c>
      <c r="E569" s="14" t="s">
        <v>82</v>
      </c>
      <c r="F569" s="2">
        <v>3</v>
      </c>
      <c r="G569" s="2">
        <v>50</v>
      </c>
      <c r="H569" s="2">
        <v>600</v>
      </c>
      <c r="I569" s="2">
        <v>400</v>
      </c>
      <c r="K569" s="1"/>
      <c r="L569" s="1"/>
      <c r="M569" s="1"/>
      <c r="N569" s="3"/>
      <c r="O569" s="3"/>
      <c r="P569" s="3"/>
      <c r="Q569" s="3"/>
      <c r="R569" s="3"/>
      <c r="S569" s="3"/>
      <c r="T569" s="3"/>
      <c r="U569" s="3"/>
      <c r="V569" s="3"/>
      <c r="W569" s="3"/>
      <c r="Y569" s="3"/>
      <c r="Z569" s="3"/>
      <c r="AA569" s="3"/>
      <c r="AB569" s="3"/>
      <c r="AC569" s="3"/>
      <c r="AD569" s="3"/>
      <c r="CA569" s="9" t="s">
        <v>119</v>
      </c>
      <c r="CB569" s="9" t="s">
        <v>131</v>
      </c>
    </row>
    <row r="570" spans="1:80" ht="12.75" customHeight="1" x14ac:dyDescent="0.2">
      <c r="A570" s="2" t="s">
        <v>1879</v>
      </c>
      <c r="B570" s="3" t="s">
        <v>1896</v>
      </c>
      <c r="C570" s="3" t="s">
        <v>1897</v>
      </c>
      <c r="D570" s="16">
        <v>42758</v>
      </c>
      <c r="E570" s="14" t="s">
        <v>82</v>
      </c>
      <c r="F570" s="2">
        <v>3</v>
      </c>
      <c r="G570" s="2">
        <v>48</v>
      </c>
      <c r="H570" s="2">
        <v>600</v>
      </c>
      <c r="I570" s="2">
        <v>400</v>
      </c>
      <c r="J570" s="2">
        <v>100</v>
      </c>
      <c r="K570" s="1">
        <v>100</v>
      </c>
      <c r="L570" s="1"/>
      <c r="M570" s="1"/>
      <c r="N570" s="3"/>
      <c r="O570" s="3"/>
      <c r="P570" s="3"/>
      <c r="Q570" s="3"/>
      <c r="R570" s="3"/>
      <c r="S570" s="3"/>
      <c r="T570" s="3"/>
      <c r="U570" s="3"/>
      <c r="V570" s="3"/>
      <c r="W570" s="3"/>
      <c r="Y570" s="3"/>
      <c r="Z570" s="3"/>
      <c r="AA570" s="3"/>
      <c r="AB570" s="3"/>
      <c r="AC570" s="3"/>
      <c r="AD570" s="3"/>
      <c r="CA570" s="9" t="s">
        <v>1898</v>
      </c>
      <c r="CB570" s="9" t="s">
        <v>131</v>
      </c>
    </row>
    <row r="571" spans="1:80" ht="12.75" customHeight="1" x14ac:dyDescent="0.2">
      <c r="A571" s="2" t="s">
        <v>1872</v>
      </c>
      <c r="B571" s="3" t="s">
        <v>1899</v>
      </c>
      <c r="C571" s="3" t="s">
        <v>1900</v>
      </c>
      <c r="D571" s="16">
        <v>40483</v>
      </c>
      <c r="E571" s="14" t="s">
        <v>82</v>
      </c>
      <c r="F571" s="2">
        <v>3</v>
      </c>
      <c r="G571" s="2">
        <v>50</v>
      </c>
      <c r="H571" s="2">
        <v>600</v>
      </c>
      <c r="I571" s="2">
        <v>400</v>
      </c>
      <c r="K571" s="1"/>
      <c r="L571" s="1"/>
      <c r="M571" s="1"/>
      <c r="N571" s="3"/>
      <c r="O571" s="3"/>
      <c r="P571" s="3"/>
      <c r="Q571" s="3"/>
      <c r="R571" s="3"/>
      <c r="S571" s="3"/>
      <c r="T571" s="3"/>
      <c r="U571" s="3"/>
      <c r="V571" s="3"/>
      <c r="W571" s="3"/>
      <c r="Y571" s="3"/>
      <c r="Z571" s="3"/>
      <c r="AA571" s="3"/>
      <c r="AB571" s="3"/>
      <c r="AC571" s="3"/>
      <c r="AD571" s="3"/>
      <c r="CA571" s="9" t="s">
        <v>109</v>
      </c>
      <c r="CB571" s="9" t="s">
        <v>131</v>
      </c>
    </row>
    <row r="572" spans="1:80" ht="12.75" customHeight="1" x14ac:dyDescent="0.2">
      <c r="A572" s="2" t="s">
        <v>1872</v>
      </c>
      <c r="B572" s="3" t="s">
        <v>1901</v>
      </c>
      <c r="C572" s="3" t="s">
        <v>1902</v>
      </c>
      <c r="D572" s="16">
        <v>40483</v>
      </c>
      <c r="E572" s="14" t="s">
        <v>82</v>
      </c>
      <c r="F572" s="2">
        <v>3</v>
      </c>
      <c r="G572" s="2">
        <v>50</v>
      </c>
      <c r="H572" s="2">
        <v>600</v>
      </c>
      <c r="I572" s="2">
        <v>400</v>
      </c>
      <c r="K572" s="1"/>
      <c r="L572" s="1"/>
      <c r="M572" s="1"/>
      <c r="N572" s="3"/>
      <c r="O572" s="3"/>
      <c r="P572" s="3"/>
      <c r="Q572" s="3"/>
      <c r="R572" s="3"/>
      <c r="S572" s="3"/>
      <c r="T572" s="3"/>
      <c r="U572" s="3"/>
      <c r="V572" s="3"/>
      <c r="W572" s="3"/>
      <c r="Y572" s="3"/>
      <c r="Z572" s="3"/>
      <c r="AA572" s="3"/>
      <c r="AB572" s="3"/>
      <c r="AC572" s="3"/>
      <c r="AD572" s="3"/>
      <c r="CA572" s="9" t="s">
        <v>253</v>
      </c>
      <c r="CB572" s="9" t="s">
        <v>131</v>
      </c>
    </row>
    <row r="573" spans="1:80" ht="12.75" customHeight="1" x14ac:dyDescent="0.2">
      <c r="A573" s="2" t="s">
        <v>1872</v>
      </c>
      <c r="B573" s="3" t="s">
        <v>1903</v>
      </c>
      <c r="C573" s="3" t="s">
        <v>1904</v>
      </c>
      <c r="D573" s="16">
        <v>40483</v>
      </c>
      <c r="E573" s="14" t="s">
        <v>82</v>
      </c>
      <c r="F573" s="2">
        <v>3</v>
      </c>
      <c r="G573" s="2">
        <v>50</v>
      </c>
      <c r="H573" s="2">
        <v>600</v>
      </c>
      <c r="I573" s="2">
        <v>400</v>
      </c>
      <c r="J573" s="9" t="s">
        <v>82</v>
      </c>
      <c r="K573" s="9" t="s">
        <v>82</v>
      </c>
      <c r="L573" s="9"/>
      <c r="M573" s="9"/>
      <c r="N573" s="3"/>
      <c r="O573" s="3"/>
      <c r="P573" s="3"/>
      <c r="Q573" s="3"/>
      <c r="R573" s="3"/>
      <c r="S573" s="3"/>
      <c r="T573" s="3"/>
      <c r="U573" s="3"/>
      <c r="V573" s="3"/>
      <c r="W573" s="3"/>
      <c r="Y573" s="3"/>
      <c r="Z573" s="3"/>
      <c r="AA573" s="3"/>
      <c r="AB573" s="3"/>
      <c r="AC573" s="3"/>
      <c r="AD573" s="3"/>
      <c r="CA573" s="9" t="s">
        <v>177</v>
      </c>
      <c r="CB573" s="9" t="s">
        <v>131</v>
      </c>
    </row>
    <row r="574" spans="1:80" ht="12.75" customHeight="1" x14ac:dyDescent="0.2">
      <c r="A574" s="2" t="s">
        <v>1872</v>
      </c>
      <c r="B574" s="3" t="s">
        <v>1905</v>
      </c>
      <c r="C574" s="3" t="s">
        <v>1906</v>
      </c>
      <c r="D574" s="16">
        <v>40483</v>
      </c>
      <c r="E574" s="14" t="s">
        <v>82</v>
      </c>
      <c r="F574" s="2">
        <v>3</v>
      </c>
      <c r="G574" s="2">
        <v>50</v>
      </c>
      <c r="H574" s="2">
        <v>600</v>
      </c>
      <c r="I574" s="2">
        <v>400</v>
      </c>
      <c r="J574" s="9" t="s">
        <v>82</v>
      </c>
      <c r="K574" s="9" t="s">
        <v>82</v>
      </c>
      <c r="L574" s="9"/>
      <c r="M574" s="9"/>
      <c r="N574" s="3"/>
      <c r="O574" s="3"/>
      <c r="P574" s="3"/>
      <c r="Q574" s="3"/>
      <c r="R574" s="3"/>
      <c r="S574" s="3"/>
      <c r="T574" s="3"/>
      <c r="U574" s="3"/>
      <c r="V574" s="3"/>
      <c r="W574" s="3"/>
      <c r="Y574" s="3"/>
      <c r="Z574" s="3"/>
      <c r="AA574" s="3"/>
      <c r="AB574" s="3"/>
      <c r="AC574" s="3"/>
      <c r="AD574" s="3"/>
      <c r="CA574" s="9" t="s">
        <v>159</v>
      </c>
      <c r="CB574" s="9" t="s">
        <v>131</v>
      </c>
    </row>
    <row r="575" spans="1:80" ht="12.75" customHeight="1" x14ac:dyDescent="0.2">
      <c r="A575" s="2" t="s">
        <v>1872</v>
      </c>
      <c r="B575" s="3" t="s">
        <v>1907</v>
      </c>
      <c r="C575" s="3" t="s">
        <v>1908</v>
      </c>
      <c r="D575" s="16">
        <v>40483</v>
      </c>
      <c r="E575" s="14" t="s">
        <v>82</v>
      </c>
      <c r="F575" s="2">
        <v>3</v>
      </c>
      <c r="G575" s="2">
        <v>50</v>
      </c>
      <c r="H575" s="2">
        <v>600</v>
      </c>
      <c r="I575" s="2">
        <v>400</v>
      </c>
      <c r="K575" s="1"/>
      <c r="L575" s="1"/>
      <c r="M575" s="1"/>
      <c r="N575" s="3"/>
      <c r="O575" s="3"/>
      <c r="P575" s="3"/>
      <c r="Q575" s="3"/>
      <c r="R575" s="3"/>
      <c r="S575" s="3"/>
      <c r="T575" s="3"/>
      <c r="U575" s="3"/>
      <c r="V575" s="3"/>
      <c r="W575" s="3"/>
      <c r="Y575" s="3"/>
      <c r="Z575" s="3"/>
      <c r="AA575" s="3"/>
      <c r="AB575" s="3"/>
      <c r="AC575" s="3"/>
      <c r="AD575" s="3"/>
      <c r="CA575" s="9" t="s">
        <v>1909</v>
      </c>
      <c r="CB575" s="9" t="s">
        <v>131</v>
      </c>
    </row>
    <row r="576" spans="1:80" ht="12.75" customHeight="1" x14ac:dyDescent="0.2">
      <c r="A576" s="2" t="s">
        <v>1872</v>
      </c>
      <c r="B576" s="3" t="s">
        <v>1910</v>
      </c>
      <c r="C576" s="3" t="s">
        <v>1911</v>
      </c>
      <c r="D576" s="16">
        <v>40483</v>
      </c>
      <c r="E576" s="14" t="s">
        <v>82</v>
      </c>
      <c r="F576" s="2">
        <v>3</v>
      </c>
      <c r="G576" s="2">
        <v>50</v>
      </c>
      <c r="H576" s="2">
        <v>600</v>
      </c>
      <c r="I576" s="2">
        <v>400</v>
      </c>
      <c r="K576" s="1"/>
      <c r="L576" s="1"/>
      <c r="M576" s="1"/>
      <c r="N576" s="3"/>
      <c r="O576" s="3"/>
      <c r="P576" s="3"/>
      <c r="Q576" s="3"/>
      <c r="R576" s="3"/>
      <c r="S576" s="3"/>
      <c r="T576" s="3"/>
      <c r="U576" s="3"/>
      <c r="V576" s="3"/>
      <c r="W576" s="3"/>
      <c r="Y576" s="3"/>
      <c r="Z576" s="3"/>
      <c r="AA576" s="3"/>
      <c r="AB576" s="3"/>
      <c r="AC576" s="3"/>
      <c r="AD576" s="3"/>
      <c r="CA576" s="9" t="s">
        <v>241</v>
      </c>
      <c r="CB576" s="9" t="s">
        <v>131</v>
      </c>
    </row>
    <row r="577" spans="1:80" ht="12.75" customHeight="1" x14ac:dyDescent="0.2">
      <c r="A577" s="2" t="s">
        <v>1872</v>
      </c>
      <c r="B577" s="3" t="s">
        <v>1912</v>
      </c>
      <c r="C577" s="3" t="s">
        <v>1913</v>
      </c>
      <c r="D577" s="16">
        <v>40483</v>
      </c>
      <c r="E577" s="14" t="s">
        <v>82</v>
      </c>
      <c r="F577" s="2">
        <v>3</v>
      </c>
      <c r="G577" s="2">
        <v>50</v>
      </c>
      <c r="H577" s="2">
        <v>600</v>
      </c>
      <c r="I577" s="2">
        <v>400</v>
      </c>
      <c r="J577" s="9" t="s">
        <v>82</v>
      </c>
      <c r="K577" s="9" t="s">
        <v>82</v>
      </c>
      <c r="L577" s="9"/>
      <c r="M577" s="9"/>
      <c r="N577" s="3"/>
      <c r="O577" s="3"/>
      <c r="P577" s="3"/>
      <c r="Q577" s="3"/>
      <c r="R577" s="3"/>
      <c r="S577" s="3"/>
      <c r="T577" s="3"/>
      <c r="U577" s="3"/>
      <c r="V577" s="3"/>
      <c r="W577" s="3"/>
      <c r="Y577" s="3"/>
      <c r="Z577" s="3"/>
      <c r="AA577" s="3"/>
      <c r="AB577" s="3"/>
      <c r="AC577" s="3"/>
      <c r="AD577" s="3"/>
      <c r="CA577" s="9" t="s">
        <v>1221</v>
      </c>
      <c r="CB577" s="9" t="s">
        <v>131</v>
      </c>
    </row>
    <row r="578" spans="1:80" ht="12.75" customHeight="1" x14ac:dyDescent="0.2">
      <c r="A578" s="2" t="s">
        <v>1872</v>
      </c>
      <c r="B578" s="3" t="s">
        <v>1914</v>
      </c>
      <c r="C578" s="3" t="s">
        <v>1915</v>
      </c>
      <c r="D578" s="16">
        <v>40483</v>
      </c>
      <c r="E578" s="14" t="s">
        <v>82</v>
      </c>
      <c r="F578" s="2">
        <v>3</v>
      </c>
      <c r="G578" s="2">
        <v>50</v>
      </c>
      <c r="H578" s="2">
        <v>600</v>
      </c>
      <c r="I578" s="2">
        <v>400</v>
      </c>
      <c r="K578" s="1"/>
      <c r="L578" s="1"/>
      <c r="M578" s="1"/>
      <c r="N578" s="3"/>
      <c r="O578" s="3"/>
      <c r="P578" s="3"/>
      <c r="Q578" s="3"/>
      <c r="R578" s="3"/>
      <c r="S578" s="3"/>
      <c r="T578" s="3"/>
      <c r="U578" s="3"/>
      <c r="V578" s="3"/>
      <c r="W578" s="3"/>
      <c r="Y578" s="3"/>
      <c r="Z578" s="3"/>
      <c r="AA578" s="3"/>
      <c r="AB578" s="3"/>
      <c r="AC578" s="3"/>
      <c r="AD578" s="3"/>
      <c r="CA578" s="9" t="s">
        <v>83</v>
      </c>
      <c r="CB578" s="9" t="s">
        <v>131</v>
      </c>
    </row>
    <row r="579" spans="1:80" ht="12.75" customHeight="1" x14ac:dyDescent="0.2">
      <c r="A579" s="2" t="s">
        <v>1872</v>
      </c>
      <c r="B579" s="3" t="s">
        <v>1916</v>
      </c>
      <c r="C579" s="3" t="s">
        <v>1917</v>
      </c>
      <c r="D579" s="16">
        <v>40483</v>
      </c>
      <c r="E579" s="14" t="s">
        <v>82</v>
      </c>
      <c r="F579" s="2">
        <v>3</v>
      </c>
      <c r="G579" s="2">
        <v>50</v>
      </c>
      <c r="H579" s="2">
        <v>600</v>
      </c>
      <c r="I579" s="2">
        <v>400</v>
      </c>
      <c r="K579" s="1"/>
      <c r="L579" s="1"/>
      <c r="M579" s="1"/>
      <c r="N579" s="3"/>
      <c r="O579" s="3"/>
      <c r="P579" s="3"/>
      <c r="Q579" s="3"/>
      <c r="R579" s="3"/>
      <c r="S579" s="3"/>
      <c r="T579" s="3"/>
      <c r="U579" s="3"/>
      <c r="V579" s="3"/>
      <c r="W579" s="3"/>
      <c r="Y579" s="3"/>
      <c r="Z579" s="3"/>
      <c r="AA579" s="3"/>
      <c r="AB579" s="3"/>
      <c r="AC579" s="3"/>
      <c r="AD579" s="3"/>
      <c r="CA579" s="9" t="s">
        <v>923</v>
      </c>
      <c r="CB579" s="9" t="s">
        <v>131</v>
      </c>
    </row>
    <row r="580" spans="1:80" ht="12.75" customHeight="1" x14ac:dyDescent="0.2">
      <c r="A580" s="2" t="s">
        <v>1872</v>
      </c>
      <c r="B580" s="3" t="s">
        <v>1918</v>
      </c>
      <c r="C580" s="3" t="s">
        <v>1919</v>
      </c>
      <c r="D580" s="16">
        <v>40483</v>
      </c>
      <c r="E580" s="14" t="s">
        <v>82</v>
      </c>
      <c r="F580" s="2">
        <v>3</v>
      </c>
      <c r="G580" s="2">
        <v>50</v>
      </c>
      <c r="H580" s="2">
        <v>600</v>
      </c>
      <c r="I580" s="2">
        <v>400</v>
      </c>
      <c r="K580" s="1"/>
      <c r="L580" s="1"/>
      <c r="M580" s="1"/>
      <c r="N580" s="3"/>
      <c r="O580" s="3"/>
      <c r="P580" s="3"/>
      <c r="Q580" s="3"/>
      <c r="R580" s="3"/>
      <c r="S580" s="3"/>
      <c r="T580" s="3"/>
      <c r="U580" s="3"/>
      <c r="V580" s="3"/>
      <c r="W580" s="3"/>
      <c r="Y580" s="3"/>
      <c r="Z580" s="3"/>
      <c r="AA580" s="3"/>
      <c r="AB580" s="3"/>
      <c r="AC580" s="3"/>
      <c r="AD580" s="3"/>
      <c r="CA580" s="9" t="s">
        <v>731</v>
      </c>
      <c r="CB580" s="9" t="s">
        <v>131</v>
      </c>
    </row>
    <row r="581" spans="1:80" ht="12.75" customHeight="1" x14ac:dyDescent="0.2">
      <c r="A581" s="2" t="s">
        <v>1879</v>
      </c>
      <c r="B581" s="3" t="s">
        <v>1920</v>
      </c>
      <c r="C581" s="3" t="s">
        <v>1921</v>
      </c>
      <c r="D581" s="16">
        <v>42758</v>
      </c>
      <c r="E581" s="14" t="s">
        <v>82</v>
      </c>
      <c r="F581" s="2">
        <v>3</v>
      </c>
      <c r="G581" s="2">
        <v>48</v>
      </c>
      <c r="H581" s="2">
        <v>600</v>
      </c>
      <c r="I581" s="2">
        <v>400</v>
      </c>
      <c r="J581" s="2">
        <v>100</v>
      </c>
      <c r="K581" s="1">
        <v>100</v>
      </c>
      <c r="L581" s="1"/>
      <c r="M581" s="1"/>
      <c r="N581" s="3"/>
      <c r="O581" s="3"/>
      <c r="P581" s="3"/>
      <c r="Q581" s="3"/>
      <c r="R581" s="3"/>
      <c r="S581" s="3"/>
      <c r="T581" s="3"/>
      <c r="U581" s="3"/>
      <c r="V581" s="3"/>
      <c r="W581" s="3"/>
      <c r="Y581" s="3"/>
      <c r="Z581" s="3"/>
      <c r="AA581" s="3"/>
      <c r="AB581" s="3"/>
      <c r="AC581" s="3"/>
      <c r="AD581" s="3"/>
      <c r="CA581" s="9" t="s">
        <v>1225</v>
      </c>
      <c r="CB581" s="9" t="s">
        <v>131</v>
      </c>
    </row>
    <row r="582" spans="1:80" ht="12.75" customHeight="1" x14ac:dyDescent="0.2">
      <c r="A582" s="2" t="s">
        <v>1872</v>
      </c>
      <c r="B582" s="3" t="s">
        <v>1922</v>
      </c>
      <c r="C582" s="3" t="s">
        <v>1923</v>
      </c>
      <c r="D582" s="16">
        <v>40483</v>
      </c>
      <c r="E582" s="14" t="s">
        <v>82</v>
      </c>
      <c r="F582" s="2">
        <v>3</v>
      </c>
      <c r="G582" s="2">
        <v>50</v>
      </c>
      <c r="H582" s="2">
        <v>600</v>
      </c>
      <c r="I582" s="2">
        <v>400</v>
      </c>
      <c r="K582" s="1"/>
      <c r="L582" s="1"/>
      <c r="M582" s="1"/>
      <c r="N582" s="3"/>
      <c r="O582" s="3"/>
      <c r="P582" s="3"/>
      <c r="Q582" s="3"/>
      <c r="R582" s="3"/>
      <c r="S582" s="3"/>
      <c r="T582" s="3"/>
      <c r="U582" s="3"/>
      <c r="V582" s="3"/>
      <c r="W582" s="3"/>
      <c r="Y582" s="3"/>
      <c r="Z582" s="3"/>
      <c r="AA582" s="3"/>
      <c r="AB582" s="3"/>
      <c r="AC582" s="3"/>
      <c r="AD582" s="3"/>
      <c r="CA582" s="9" t="s">
        <v>941</v>
      </c>
      <c r="CB582" s="9" t="s">
        <v>131</v>
      </c>
    </row>
    <row r="583" spans="1:80" ht="12.75" customHeight="1" x14ac:dyDescent="0.2">
      <c r="A583" s="2" t="s">
        <v>1872</v>
      </c>
      <c r="B583" s="3" t="s">
        <v>1924</v>
      </c>
      <c r="C583" s="3" t="s">
        <v>1925</v>
      </c>
      <c r="D583" s="16">
        <v>40483</v>
      </c>
      <c r="E583" s="14" t="s">
        <v>82</v>
      </c>
      <c r="F583" s="2">
        <v>3</v>
      </c>
      <c r="G583" s="2">
        <v>50</v>
      </c>
      <c r="H583" s="2">
        <v>600</v>
      </c>
      <c r="I583" s="2">
        <v>400</v>
      </c>
      <c r="K583" s="1"/>
      <c r="L583" s="1"/>
      <c r="M583" s="1"/>
      <c r="N583" s="3"/>
      <c r="O583" s="3"/>
      <c r="P583" s="3"/>
      <c r="Q583" s="3"/>
      <c r="R583" s="3"/>
      <c r="S583" s="3"/>
      <c r="T583" s="3"/>
      <c r="U583" s="3"/>
      <c r="V583" s="3"/>
      <c r="W583" s="3"/>
      <c r="Y583" s="3"/>
      <c r="Z583" s="3"/>
      <c r="AA583" s="3"/>
      <c r="AB583" s="3"/>
      <c r="AC583" s="3"/>
      <c r="AD583" s="3"/>
      <c r="CA583" s="9" t="s">
        <v>109</v>
      </c>
      <c r="CB583" s="9" t="s">
        <v>131</v>
      </c>
    </row>
    <row r="584" spans="1:80" ht="12.75" customHeight="1" x14ac:dyDescent="0.2">
      <c r="A584" s="2" t="s">
        <v>1872</v>
      </c>
      <c r="B584" s="3" t="s">
        <v>1926</v>
      </c>
      <c r="C584" s="3" t="s">
        <v>1927</v>
      </c>
      <c r="D584" s="16">
        <v>40483</v>
      </c>
      <c r="E584" s="14" t="s">
        <v>82</v>
      </c>
      <c r="F584" s="2">
        <v>3</v>
      </c>
      <c r="G584" s="2">
        <v>50</v>
      </c>
      <c r="H584" s="2">
        <v>600</v>
      </c>
      <c r="I584" s="2">
        <v>400</v>
      </c>
      <c r="K584" s="1"/>
      <c r="L584" s="1"/>
      <c r="M584" s="1"/>
      <c r="N584" s="3"/>
      <c r="O584" s="3"/>
      <c r="P584" s="3"/>
      <c r="Q584" s="3"/>
      <c r="R584" s="3"/>
      <c r="S584" s="3"/>
      <c r="T584" s="3"/>
      <c r="U584" s="3"/>
      <c r="V584" s="3"/>
      <c r="W584" s="3"/>
      <c r="Y584" s="3"/>
      <c r="Z584" s="3"/>
      <c r="AA584" s="3"/>
      <c r="AB584" s="3"/>
      <c r="AC584" s="3"/>
      <c r="AD584" s="3"/>
      <c r="CA584" s="9" t="s">
        <v>88</v>
      </c>
      <c r="CB584" s="9" t="s">
        <v>131</v>
      </c>
    </row>
    <row r="585" spans="1:80" ht="12.75" customHeight="1" x14ac:dyDescent="0.2">
      <c r="A585" s="2" t="s">
        <v>1872</v>
      </c>
      <c r="B585" s="3" t="s">
        <v>1928</v>
      </c>
      <c r="C585" s="3" t="s">
        <v>1929</v>
      </c>
      <c r="D585" s="16">
        <v>40483</v>
      </c>
      <c r="E585" s="14" t="s">
        <v>82</v>
      </c>
      <c r="F585" s="2">
        <v>3</v>
      </c>
      <c r="G585" s="2">
        <v>50</v>
      </c>
      <c r="H585" s="2">
        <v>600</v>
      </c>
      <c r="I585" s="2">
        <v>400</v>
      </c>
      <c r="K585" s="1"/>
      <c r="L585" s="1"/>
      <c r="M585" s="1"/>
      <c r="N585" s="3"/>
      <c r="O585" s="3"/>
      <c r="P585" s="3"/>
      <c r="Q585" s="3"/>
      <c r="R585" s="3"/>
      <c r="S585" s="3"/>
      <c r="T585" s="3"/>
      <c r="U585" s="3"/>
      <c r="V585" s="3"/>
      <c r="W585" s="3"/>
      <c r="Y585" s="3"/>
      <c r="Z585" s="3"/>
      <c r="AA585" s="3"/>
      <c r="AB585" s="3"/>
      <c r="AC585" s="3"/>
      <c r="AD585" s="3"/>
      <c r="CA585" s="9" t="s">
        <v>1102</v>
      </c>
      <c r="CB585" s="9" t="s">
        <v>131</v>
      </c>
    </row>
    <row r="586" spans="1:80" ht="12.75" customHeight="1" x14ac:dyDescent="0.2">
      <c r="A586" s="2" t="s">
        <v>1872</v>
      </c>
      <c r="B586" s="3" t="s">
        <v>1930</v>
      </c>
      <c r="C586" s="3" t="s">
        <v>1931</v>
      </c>
      <c r="D586" s="16">
        <v>40483</v>
      </c>
      <c r="E586" s="14" t="s">
        <v>82</v>
      </c>
      <c r="F586" s="2">
        <v>3</v>
      </c>
      <c r="G586" s="2">
        <v>50</v>
      </c>
      <c r="H586" s="2">
        <v>600</v>
      </c>
      <c r="I586" s="2">
        <v>400</v>
      </c>
      <c r="J586" s="9" t="s">
        <v>82</v>
      </c>
      <c r="K586" s="9" t="s">
        <v>82</v>
      </c>
      <c r="L586" s="9"/>
      <c r="M586" s="9"/>
      <c r="N586" s="3"/>
      <c r="O586" s="3"/>
      <c r="P586" s="3"/>
      <c r="Q586" s="3"/>
      <c r="R586" s="3"/>
      <c r="S586" s="3"/>
      <c r="T586" s="3"/>
      <c r="U586" s="3"/>
      <c r="V586" s="3"/>
      <c r="W586" s="3"/>
      <c r="Y586" s="3"/>
      <c r="Z586" s="3"/>
      <c r="AA586" s="3"/>
      <c r="AB586" s="3"/>
      <c r="AC586" s="3"/>
      <c r="AD586" s="3"/>
      <c r="CA586" s="9" t="s">
        <v>1521</v>
      </c>
      <c r="CB586" s="9" t="s">
        <v>131</v>
      </c>
    </row>
    <row r="587" spans="1:80" ht="12.75" customHeight="1" x14ac:dyDescent="0.2">
      <c r="A587" s="2" t="s">
        <v>1872</v>
      </c>
      <c r="B587" s="3" t="s">
        <v>1932</v>
      </c>
      <c r="C587" s="3" t="s">
        <v>1933</v>
      </c>
      <c r="D587" s="16">
        <v>40483</v>
      </c>
      <c r="E587" s="14" t="s">
        <v>82</v>
      </c>
      <c r="F587" s="2">
        <v>3</v>
      </c>
      <c r="G587" s="2">
        <v>50</v>
      </c>
      <c r="H587" s="2">
        <v>600</v>
      </c>
      <c r="I587" s="2">
        <v>400</v>
      </c>
      <c r="K587" s="1"/>
      <c r="L587" s="1"/>
      <c r="M587" s="1"/>
      <c r="N587" s="3"/>
      <c r="O587" s="3"/>
      <c r="P587" s="3"/>
      <c r="Q587" s="3"/>
      <c r="R587" s="3"/>
      <c r="S587" s="3"/>
      <c r="T587" s="3"/>
      <c r="U587" s="3"/>
      <c r="V587" s="3"/>
      <c r="W587" s="3"/>
      <c r="Y587" s="3"/>
      <c r="Z587" s="3"/>
      <c r="AA587" s="3"/>
      <c r="AB587" s="3"/>
      <c r="AC587" s="3"/>
      <c r="AD587" s="3"/>
      <c r="CA587" s="9" t="s">
        <v>93</v>
      </c>
      <c r="CB587" s="9" t="s">
        <v>131</v>
      </c>
    </row>
    <row r="588" spans="1:80" ht="12.75" customHeight="1" x14ac:dyDescent="0.2">
      <c r="A588" s="2" t="s">
        <v>1872</v>
      </c>
      <c r="B588" s="3" t="s">
        <v>1934</v>
      </c>
      <c r="C588" s="3" t="s">
        <v>1935</v>
      </c>
      <c r="D588" s="16">
        <v>40483</v>
      </c>
      <c r="E588" s="14" t="s">
        <v>82</v>
      </c>
      <c r="F588" s="2">
        <v>3</v>
      </c>
      <c r="G588" s="2">
        <v>50</v>
      </c>
      <c r="H588" s="2">
        <v>600</v>
      </c>
      <c r="I588" s="2">
        <v>400</v>
      </c>
      <c r="J588" s="9" t="s">
        <v>82</v>
      </c>
      <c r="K588" s="9" t="s">
        <v>82</v>
      </c>
      <c r="L588" s="9"/>
      <c r="M588" s="9"/>
      <c r="N588" s="3"/>
      <c r="O588" s="3"/>
      <c r="P588" s="3"/>
      <c r="Q588" s="3"/>
      <c r="R588" s="3"/>
      <c r="S588" s="3"/>
      <c r="T588" s="3"/>
      <c r="U588" s="3"/>
      <c r="V588" s="3"/>
      <c r="W588" s="3"/>
      <c r="Y588" s="3"/>
      <c r="Z588" s="3"/>
      <c r="AA588" s="3"/>
      <c r="AB588" s="3"/>
      <c r="AC588" s="3"/>
      <c r="AD588" s="3"/>
      <c r="CA588" s="9" t="s">
        <v>750</v>
      </c>
      <c r="CB588" s="9" t="s">
        <v>131</v>
      </c>
    </row>
    <row r="589" spans="1:80" ht="12.75" customHeight="1" x14ac:dyDescent="0.2">
      <c r="A589" s="2" t="s">
        <v>1879</v>
      </c>
      <c r="B589" s="3" t="s">
        <v>1936</v>
      </c>
      <c r="C589" s="3" t="s">
        <v>1937</v>
      </c>
      <c r="D589" s="16">
        <v>42758</v>
      </c>
      <c r="E589" s="14" t="s">
        <v>82</v>
      </c>
      <c r="F589" s="2">
        <v>3</v>
      </c>
      <c r="G589" s="2">
        <v>48</v>
      </c>
      <c r="H589" s="2">
        <v>600</v>
      </c>
      <c r="I589" s="2">
        <v>400</v>
      </c>
      <c r="J589" s="2">
        <v>100</v>
      </c>
      <c r="K589" s="1">
        <v>100</v>
      </c>
      <c r="L589" s="1"/>
      <c r="M589" s="1"/>
      <c r="N589" s="3"/>
      <c r="O589" s="3"/>
      <c r="P589" s="3"/>
      <c r="Q589" s="3"/>
      <c r="R589" s="3"/>
      <c r="S589" s="3"/>
      <c r="T589" s="3"/>
      <c r="U589" s="3"/>
      <c r="V589" s="3"/>
      <c r="W589" s="3"/>
      <c r="Y589" s="3"/>
      <c r="Z589" s="3"/>
      <c r="AA589" s="3"/>
      <c r="AB589" s="3"/>
      <c r="AC589" s="3"/>
      <c r="AD589" s="3"/>
      <c r="CA589" s="9" t="s">
        <v>349</v>
      </c>
      <c r="CB589" s="9" t="s">
        <v>131</v>
      </c>
    </row>
    <row r="590" spans="1:80" ht="12.75" customHeight="1" x14ac:dyDescent="0.2">
      <c r="A590" s="2" t="s">
        <v>1872</v>
      </c>
      <c r="B590" s="3" t="s">
        <v>1938</v>
      </c>
      <c r="C590" s="3" t="s">
        <v>1939</v>
      </c>
      <c r="D590" s="16">
        <v>40483</v>
      </c>
      <c r="E590" s="14" t="s">
        <v>82</v>
      </c>
      <c r="F590" s="2">
        <v>3</v>
      </c>
      <c r="G590" s="2">
        <v>50</v>
      </c>
      <c r="H590" s="2">
        <v>600</v>
      </c>
      <c r="I590" s="2">
        <v>400</v>
      </c>
      <c r="K590" s="1"/>
      <c r="L590" s="1"/>
      <c r="M590" s="1"/>
      <c r="N590" s="3"/>
      <c r="O590" s="3"/>
      <c r="P590" s="3"/>
      <c r="Q590" s="3"/>
      <c r="R590" s="3"/>
      <c r="S590" s="3"/>
      <c r="T590" s="3"/>
      <c r="U590" s="3"/>
      <c r="V590" s="3"/>
      <c r="W590" s="3"/>
      <c r="Y590" s="3"/>
      <c r="Z590" s="3"/>
      <c r="AA590" s="3"/>
      <c r="AB590" s="3"/>
      <c r="AC590" s="3"/>
      <c r="AD590" s="3"/>
      <c r="CA590" s="9" t="s">
        <v>1149</v>
      </c>
      <c r="CB590" s="9" t="s">
        <v>131</v>
      </c>
    </row>
    <row r="591" spans="1:80" ht="12.75" customHeight="1" x14ac:dyDescent="0.2">
      <c r="A591" s="2" t="s">
        <v>1940</v>
      </c>
      <c r="B591" s="3" t="s">
        <v>1941</v>
      </c>
      <c r="C591" s="3" t="s">
        <v>1942</v>
      </c>
      <c r="D591" s="16">
        <v>42822</v>
      </c>
      <c r="E591" s="14" t="s">
        <v>82</v>
      </c>
      <c r="F591" s="2">
        <v>3</v>
      </c>
      <c r="G591" s="2">
        <v>48</v>
      </c>
      <c r="H591" s="2">
        <v>600</v>
      </c>
      <c r="I591" s="2">
        <v>400</v>
      </c>
      <c r="J591" s="2">
        <v>100</v>
      </c>
      <c r="K591" s="1">
        <v>100</v>
      </c>
      <c r="L591" s="1"/>
      <c r="M591" s="1"/>
      <c r="N591" s="3"/>
      <c r="O591" s="3"/>
      <c r="P591" s="3"/>
      <c r="Q591" s="3"/>
      <c r="R591" s="3"/>
      <c r="S591" s="3"/>
      <c r="T591" s="3"/>
      <c r="U591" s="3"/>
      <c r="V591" s="3"/>
      <c r="W591" s="3"/>
      <c r="Y591" s="3"/>
      <c r="Z591" s="3"/>
      <c r="AA591" s="3"/>
      <c r="AB591" s="3"/>
      <c r="AC591" s="3"/>
      <c r="AD591" s="3"/>
      <c r="CA591" s="9" t="s">
        <v>99</v>
      </c>
      <c r="CB591" s="9" t="s">
        <v>131</v>
      </c>
    </row>
    <row r="592" spans="1:80" ht="12.75" customHeight="1" x14ac:dyDescent="0.2">
      <c r="A592" s="2" t="s">
        <v>1943</v>
      </c>
      <c r="B592" s="3" t="s">
        <v>1944</v>
      </c>
      <c r="C592" s="3" t="s">
        <v>1945</v>
      </c>
      <c r="D592" s="16">
        <v>43339</v>
      </c>
      <c r="E592" s="14" t="s">
        <v>82</v>
      </c>
      <c r="F592" s="2">
        <v>3</v>
      </c>
      <c r="G592" s="2">
        <v>50</v>
      </c>
      <c r="H592" s="2">
        <v>600</v>
      </c>
      <c r="I592" s="2">
        <v>400</v>
      </c>
      <c r="J592" s="2">
        <v>100</v>
      </c>
      <c r="K592" s="1">
        <v>100</v>
      </c>
      <c r="L592" s="1"/>
      <c r="M592" s="1"/>
      <c r="N592" s="3"/>
      <c r="O592" s="3"/>
      <c r="P592" s="3"/>
      <c r="Q592" s="3"/>
      <c r="R592" s="3"/>
      <c r="S592" s="3"/>
      <c r="T592" s="3"/>
      <c r="U592" s="3"/>
      <c r="V592" s="3"/>
      <c r="W592" s="3"/>
      <c r="Y592" s="3"/>
      <c r="Z592" s="3"/>
      <c r="AA592" s="3"/>
      <c r="AB592" s="3"/>
      <c r="AC592" s="3"/>
      <c r="AD592" s="3"/>
      <c r="CA592" s="9" t="s">
        <v>1734</v>
      </c>
      <c r="CB592" s="9" t="s">
        <v>131</v>
      </c>
    </row>
    <row r="593" spans="1:80" ht="12.75" customHeight="1" x14ac:dyDescent="0.2">
      <c r="A593" s="2" t="s">
        <v>1872</v>
      </c>
      <c r="B593" s="3" t="s">
        <v>1946</v>
      </c>
      <c r="C593" s="3" t="s">
        <v>1947</v>
      </c>
      <c r="D593" s="16">
        <v>40483</v>
      </c>
      <c r="E593" s="14" t="s">
        <v>82</v>
      </c>
      <c r="F593" s="2">
        <v>3</v>
      </c>
      <c r="G593" s="2">
        <v>50</v>
      </c>
      <c r="H593" s="2">
        <v>600</v>
      </c>
      <c r="I593" s="2">
        <v>400</v>
      </c>
      <c r="K593" s="1"/>
      <c r="L593" s="1"/>
      <c r="M593" s="1"/>
      <c r="N593" s="3"/>
      <c r="O593" s="3"/>
      <c r="P593" s="3"/>
      <c r="Q593" s="3"/>
      <c r="R593" s="3"/>
      <c r="S593" s="3"/>
      <c r="T593" s="3"/>
      <c r="U593" s="3"/>
      <c r="V593" s="3"/>
      <c r="W593" s="3"/>
      <c r="Y593" s="3"/>
      <c r="Z593" s="3"/>
      <c r="AA593" s="3"/>
      <c r="AB593" s="3"/>
      <c r="AC593" s="3"/>
      <c r="AD593" s="3"/>
      <c r="CA593" s="9" t="s">
        <v>105</v>
      </c>
      <c r="CB593" s="9" t="s">
        <v>131</v>
      </c>
    </row>
    <row r="594" spans="1:80" ht="12.75" customHeight="1" x14ac:dyDescent="0.2">
      <c r="A594" s="2" t="s">
        <v>1872</v>
      </c>
      <c r="B594" s="3" t="s">
        <v>1948</v>
      </c>
      <c r="C594" s="3" t="s">
        <v>1949</v>
      </c>
      <c r="D594" s="16">
        <v>40483</v>
      </c>
      <c r="E594" s="14" t="s">
        <v>82</v>
      </c>
      <c r="F594" s="2">
        <v>3</v>
      </c>
      <c r="G594" s="2">
        <v>50</v>
      </c>
      <c r="H594" s="2">
        <v>600</v>
      </c>
      <c r="I594" s="2">
        <v>400</v>
      </c>
      <c r="K594" s="1"/>
      <c r="L594" s="1"/>
      <c r="M594" s="1"/>
      <c r="N594" s="3"/>
      <c r="O594" s="3"/>
      <c r="P594" s="3"/>
      <c r="Q594" s="3"/>
      <c r="R594" s="3"/>
      <c r="S594" s="3"/>
      <c r="T594" s="3"/>
      <c r="U594" s="3"/>
      <c r="V594" s="3"/>
      <c r="W594" s="3"/>
      <c r="Y594" s="3"/>
      <c r="Z594" s="3"/>
      <c r="AA594" s="3"/>
      <c r="AB594" s="3"/>
      <c r="AC594" s="3"/>
      <c r="AD594" s="3"/>
      <c r="CA594" s="9" t="s">
        <v>253</v>
      </c>
      <c r="CB594" s="9" t="s">
        <v>131</v>
      </c>
    </row>
    <row r="595" spans="1:80" ht="12.75" customHeight="1" x14ac:dyDescent="0.2">
      <c r="A595" s="2" t="s">
        <v>1872</v>
      </c>
      <c r="B595" s="3" t="s">
        <v>1950</v>
      </c>
      <c r="C595" s="3" t="s">
        <v>1951</v>
      </c>
      <c r="D595" s="16">
        <v>40483</v>
      </c>
      <c r="E595" s="14" t="s">
        <v>82</v>
      </c>
      <c r="F595" s="2">
        <v>3</v>
      </c>
      <c r="G595" s="2">
        <v>50</v>
      </c>
      <c r="H595" s="2">
        <v>600</v>
      </c>
      <c r="I595" s="2">
        <v>400</v>
      </c>
      <c r="K595" s="1"/>
      <c r="L595" s="1"/>
      <c r="M595" s="1"/>
      <c r="N595" s="3"/>
      <c r="O595" s="3"/>
      <c r="P595" s="3"/>
      <c r="Q595" s="3"/>
      <c r="R595" s="3"/>
      <c r="S595" s="3"/>
      <c r="T595" s="3"/>
      <c r="U595" s="3"/>
      <c r="V595" s="3"/>
      <c r="W595" s="3"/>
      <c r="Y595" s="3"/>
      <c r="Z595" s="3"/>
      <c r="AA595" s="3"/>
      <c r="AB595" s="3"/>
      <c r="AC595" s="3"/>
      <c r="AD595" s="3"/>
      <c r="CA595" s="9" t="s">
        <v>1952</v>
      </c>
      <c r="CB595" s="9" t="s">
        <v>131</v>
      </c>
    </row>
    <row r="596" spans="1:80" ht="12.75" customHeight="1" x14ac:dyDescent="0.2">
      <c r="A596" s="2" t="s">
        <v>1872</v>
      </c>
      <c r="B596" s="3" t="s">
        <v>1953</v>
      </c>
      <c r="C596" s="3" t="s">
        <v>1954</v>
      </c>
      <c r="D596" s="16">
        <v>40483</v>
      </c>
      <c r="E596" s="14" t="s">
        <v>82</v>
      </c>
      <c r="F596" s="2">
        <v>3</v>
      </c>
      <c r="G596" s="2">
        <v>50</v>
      </c>
      <c r="H596" s="2">
        <v>600</v>
      </c>
      <c r="I596" s="2">
        <v>400</v>
      </c>
      <c r="J596" s="9" t="s">
        <v>82</v>
      </c>
      <c r="K596" s="9" t="s">
        <v>82</v>
      </c>
      <c r="L596" s="9"/>
      <c r="M596" s="9"/>
      <c r="N596" s="3"/>
      <c r="O596" s="3"/>
      <c r="P596" s="3"/>
      <c r="Q596" s="3"/>
      <c r="R596" s="3"/>
      <c r="S596" s="3"/>
      <c r="T596" s="3"/>
      <c r="U596" s="3"/>
      <c r="V596" s="3"/>
      <c r="W596" s="3"/>
      <c r="Y596" s="3"/>
      <c r="Z596" s="3"/>
      <c r="AA596" s="3"/>
      <c r="AB596" s="3"/>
      <c r="AC596" s="3"/>
      <c r="AD596" s="3"/>
      <c r="CA596" s="9" t="s">
        <v>159</v>
      </c>
      <c r="CB596" s="9" t="s">
        <v>131</v>
      </c>
    </row>
    <row r="597" spans="1:80" ht="12.75" customHeight="1" x14ac:dyDescent="0.2">
      <c r="A597" s="2" t="s">
        <v>1872</v>
      </c>
      <c r="B597" s="3" t="s">
        <v>1955</v>
      </c>
      <c r="C597" s="3" t="s">
        <v>1956</v>
      </c>
      <c r="D597" s="16">
        <v>40483</v>
      </c>
      <c r="E597" s="14" t="s">
        <v>82</v>
      </c>
      <c r="F597" s="2">
        <v>3</v>
      </c>
      <c r="G597" s="2">
        <v>50</v>
      </c>
      <c r="H597" s="2">
        <v>600</v>
      </c>
      <c r="I597" s="2">
        <v>400</v>
      </c>
      <c r="K597" s="1"/>
      <c r="L597" s="1"/>
      <c r="M597" s="1"/>
      <c r="N597" s="3"/>
      <c r="O597" s="3"/>
      <c r="P597" s="3"/>
      <c r="Q597" s="3"/>
      <c r="R597" s="3"/>
      <c r="S597" s="3"/>
      <c r="T597" s="3"/>
      <c r="U597" s="3"/>
      <c r="V597" s="3"/>
      <c r="W597" s="3"/>
      <c r="Y597" s="3"/>
      <c r="Z597" s="3"/>
      <c r="AA597" s="3"/>
      <c r="AB597" s="3"/>
      <c r="AC597" s="3"/>
      <c r="AD597" s="3"/>
      <c r="CA597" s="9" t="s">
        <v>1957</v>
      </c>
      <c r="CB597" s="9" t="s">
        <v>131</v>
      </c>
    </row>
    <row r="598" spans="1:80" ht="12.75" customHeight="1" x14ac:dyDescent="0.2">
      <c r="A598" s="2" t="s">
        <v>1872</v>
      </c>
      <c r="B598" s="3" t="s">
        <v>1958</v>
      </c>
      <c r="C598" s="3" t="s">
        <v>1959</v>
      </c>
      <c r="D598" s="16">
        <v>40483</v>
      </c>
      <c r="E598" s="14" t="s">
        <v>82</v>
      </c>
      <c r="F598" s="2">
        <v>3</v>
      </c>
      <c r="G598" s="2">
        <v>50</v>
      </c>
      <c r="H598" s="2">
        <v>600</v>
      </c>
      <c r="I598" s="2">
        <v>400</v>
      </c>
      <c r="K598" s="1"/>
      <c r="L598" s="1"/>
      <c r="M598" s="1"/>
      <c r="N598" s="3"/>
      <c r="O598" s="3"/>
      <c r="P598" s="3"/>
      <c r="Q598" s="3"/>
      <c r="R598" s="3"/>
      <c r="S598" s="3"/>
      <c r="T598" s="3"/>
      <c r="U598" s="3"/>
      <c r="V598" s="3"/>
      <c r="W598" s="3"/>
      <c r="Y598" s="3"/>
      <c r="Z598" s="3"/>
      <c r="AA598" s="3"/>
      <c r="AB598" s="3"/>
      <c r="AC598" s="3"/>
      <c r="AD598" s="3"/>
      <c r="CA598" s="9" t="s">
        <v>1960</v>
      </c>
      <c r="CB598" s="9" t="s">
        <v>131</v>
      </c>
    </row>
    <row r="599" spans="1:80" ht="12.75" customHeight="1" x14ac:dyDescent="0.2">
      <c r="A599" s="2" t="s">
        <v>1872</v>
      </c>
      <c r="B599" s="3" t="s">
        <v>1961</v>
      </c>
      <c r="C599" s="3" t="s">
        <v>1962</v>
      </c>
      <c r="D599" s="16">
        <v>40483</v>
      </c>
      <c r="E599" s="14" t="s">
        <v>82</v>
      </c>
      <c r="F599" s="2">
        <v>3</v>
      </c>
      <c r="G599" s="2">
        <v>50</v>
      </c>
      <c r="H599" s="2">
        <v>600</v>
      </c>
      <c r="I599" s="2">
        <v>400</v>
      </c>
      <c r="K599" s="1"/>
      <c r="L599" s="1"/>
      <c r="M599" s="1"/>
      <c r="N599" s="3"/>
      <c r="O599" s="3"/>
      <c r="P599" s="3"/>
      <c r="Q599" s="3"/>
      <c r="R599" s="3"/>
      <c r="S599" s="3"/>
      <c r="T599" s="3"/>
      <c r="U599" s="3"/>
      <c r="V599" s="3"/>
      <c r="W599" s="3"/>
      <c r="Y599" s="3"/>
      <c r="Z599" s="3"/>
      <c r="AA599" s="3"/>
      <c r="AB599" s="3"/>
      <c r="AC599" s="3"/>
      <c r="AD599" s="3"/>
      <c r="CA599" s="9" t="s">
        <v>109</v>
      </c>
      <c r="CB599" s="9" t="s">
        <v>131</v>
      </c>
    </row>
    <row r="600" spans="1:80" ht="12.75" customHeight="1" x14ac:dyDescent="0.2">
      <c r="A600" s="2" t="s">
        <v>1872</v>
      </c>
      <c r="B600" s="3" t="s">
        <v>1963</v>
      </c>
      <c r="C600" s="3" t="s">
        <v>1964</v>
      </c>
      <c r="D600" s="16">
        <v>40483</v>
      </c>
      <c r="E600" s="14" t="s">
        <v>82</v>
      </c>
      <c r="F600" s="2">
        <v>3</v>
      </c>
      <c r="G600" s="2">
        <v>50</v>
      </c>
      <c r="H600" s="2">
        <v>600</v>
      </c>
      <c r="I600" s="2">
        <v>400</v>
      </c>
      <c r="J600" s="9" t="s">
        <v>82</v>
      </c>
      <c r="K600" s="9" t="s">
        <v>82</v>
      </c>
      <c r="L600" s="9"/>
      <c r="M600" s="9"/>
      <c r="N600" s="3"/>
      <c r="O600" s="3"/>
      <c r="P600" s="3"/>
      <c r="Q600" s="3"/>
      <c r="R600" s="3"/>
      <c r="S600" s="3"/>
      <c r="T600" s="3"/>
      <c r="U600" s="3"/>
      <c r="V600" s="3"/>
      <c r="W600" s="3"/>
      <c r="Y600" s="3"/>
      <c r="Z600" s="3"/>
      <c r="AA600" s="3"/>
      <c r="AB600" s="3"/>
      <c r="AC600" s="3"/>
      <c r="AD600" s="3"/>
      <c r="CA600" s="9" t="s">
        <v>933</v>
      </c>
      <c r="CB600" s="9" t="s">
        <v>131</v>
      </c>
    </row>
    <row r="601" spans="1:80" ht="12.75" customHeight="1" x14ac:dyDescent="0.2">
      <c r="A601" s="2" t="s">
        <v>1872</v>
      </c>
      <c r="B601" s="3" t="s">
        <v>1965</v>
      </c>
      <c r="C601" s="3" t="s">
        <v>1966</v>
      </c>
      <c r="D601" s="16">
        <v>40483</v>
      </c>
      <c r="E601" s="14" t="s">
        <v>82</v>
      </c>
      <c r="F601" s="2">
        <v>3</v>
      </c>
      <c r="G601" s="2">
        <v>50</v>
      </c>
      <c r="H601" s="2">
        <v>600</v>
      </c>
      <c r="I601" s="2">
        <v>400</v>
      </c>
      <c r="K601" s="1"/>
      <c r="L601" s="1"/>
      <c r="M601" s="1"/>
      <c r="N601" s="3"/>
      <c r="O601" s="3"/>
      <c r="P601" s="3"/>
      <c r="Q601" s="3"/>
      <c r="R601" s="3"/>
      <c r="S601" s="3"/>
      <c r="T601" s="3"/>
      <c r="U601" s="3"/>
      <c r="V601" s="3"/>
      <c r="W601" s="3"/>
      <c r="Y601" s="3"/>
      <c r="Z601" s="3"/>
      <c r="AA601" s="3"/>
      <c r="AB601" s="3"/>
      <c r="AC601" s="3"/>
      <c r="AD601" s="3"/>
      <c r="CA601" s="9" t="s">
        <v>691</v>
      </c>
      <c r="CB601" s="9" t="s">
        <v>131</v>
      </c>
    </row>
    <row r="602" spans="1:80" ht="12.75" customHeight="1" x14ac:dyDescent="0.2">
      <c r="A602" s="2" t="s">
        <v>1872</v>
      </c>
      <c r="B602" s="3" t="s">
        <v>1967</v>
      </c>
      <c r="C602" s="3" t="s">
        <v>1968</v>
      </c>
      <c r="D602" s="16">
        <v>40483</v>
      </c>
      <c r="E602" s="14" t="s">
        <v>82</v>
      </c>
      <c r="F602" s="2">
        <v>3</v>
      </c>
      <c r="G602" s="2">
        <v>50</v>
      </c>
      <c r="H602" s="2">
        <v>600</v>
      </c>
      <c r="I602" s="2">
        <v>400</v>
      </c>
      <c r="K602" s="1"/>
      <c r="L602" s="1"/>
      <c r="M602" s="1"/>
      <c r="N602" s="3"/>
      <c r="O602" s="3"/>
      <c r="P602" s="3"/>
      <c r="Q602" s="3"/>
      <c r="R602" s="3"/>
      <c r="S602" s="3"/>
      <c r="T602" s="3"/>
      <c r="U602" s="3"/>
      <c r="V602" s="3"/>
      <c r="W602" s="3"/>
      <c r="Y602" s="3"/>
      <c r="Z602" s="3"/>
      <c r="AA602" s="3"/>
      <c r="AB602" s="3"/>
      <c r="AC602" s="3"/>
      <c r="AD602" s="3"/>
      <c r="CA602" s="9" t="s">
        <v>109</v>
      </c>
      <c r="CB602" s="9" t="s">
        <v>131</v>
      </c>
    </row>
    <row r="603" spans="1:80" ht="12.75" customHeight="1" x14ac:dyDescent="0.2">
      <c r="A603" s="2" t="s">
        <v>1872</v>
      </c>
      <c r="B603" s="3" t="s">
        <v>1969</v>
      </c>
      <c r="C603" s="3" t="s">
        <v>1970</v>
      </c>
      <c r="D603" s="16">
        <v>40483</v>
      </c>
      <c r="E603" s="14" t="s">
        <v>82</v>
      </c>
      <c r="F603" s="2">
        <v>3</v>
      </c>
      <c r="G603" s="2">
        <v>50</v>
      </c>
      <c r="H603" s="2">
        <v>600</v>
      </c>
      <c r="I603" s="2">
        <v>400</v>
      </c>
      <c r="K603" s="1"/>
      <c r="L603" s="1"/>
      <c r="M603" s="1"/>
      <c r="N603" s="3"/>
      <c r="O603" s="3"/>
      <c r="P603" s="3"/>
      <c r="Q603" s="3"/>
      <c r="R603" s="3"/>
      <c r="S603" s="3"/>
      <c r="T603" s="3"/>
      <c r="U603" s="3"/>
      <c r="V603" s="3"/>
      <c r="W603" s="3"/>
      <c r="Y603" s="3"/>
      <c r="Z603" s="3"/>
      <c r="AA603" s="3"/>
      <c r="AB603" s="3"/>
      <c r="AC603" s="3"/>
      <c r="AD603" s="3"/>
      <c r="CA603" s="9" t="s">
        <v>1971</v>
      </c>
      <c r="CB603" s="9" t="s">
        <v>131</v>
      </c>
    </row>
    <row r="604" spans="1:80" ht="12.75" customHeight="1" x14ac:dyDescent="0.2">
      <c r="A604" s="2" t="s">
        <v>1872</v>
      </c>
      <c r="B604" s="3" t="s">
        <v>1972</v>
      </c>
      <c r="C604" s="3" t="s">
        <v>1973</v>
      </c>
      <c r="D604" s="16">
        <v>40483</v>
      </c>
      <c r="E604" s="14" t="s">
        <v>82</v>
      </c>
      <c r="F604" s="2">
        <v>3</v>
      </c>
      <c r="G604" s="2">
        <v>50</v>
      </c>
      <c r="H604" s="2">
        <v>600</v>
      </c>
      <c r="I604" s="2">
        <v>400</v>
      </c>
      <c r="K604" s="1"/>
      <c r="L604" s="1"/>
      <c r="M604" s="1"/>
      <c r="N604" s="3"/>
      <c r="O604" s="3"/>
      <c r="P604" s="3"/>
      <c r="Q604" s="3"/>
      <c r="R604" s="3"/>
      <c r="S604" s="3"/>
      <c r="T604" s="3"/>
      <c r="U604" s="3"/>
      <c r="V604" s="3"/>
      <c r="W604" s="3"/>
      <c r="Y604" s="3"/>
      <c r="Z604" s="3"/>
      <c r="AA604" s="3"/>
      <c r="AB604" s="3"/>
      <c r="AC604" s="3"/>
      <c r="AD604" s="3"/>
      <c r="CA604" s="9" t="s">
        <v>109</v>
      </c>
      <c r="CB604" s="9" t="s">
        <v>131</v>
      </c>
    </row>
    <row r="605" spans="1:80" ht="12.75" customHeight="1" x14ac:dyDescent="0.2">
      <c r="A605" s="2" t="s">
        <v>1872</v>
      </c>
      <c r="B605" s="3" t="s">
        <v>1974</v>
      </c>
      <c r="C605" s="3" t="s">
        <v>1975</v>
      </c>
      <c r="D605" s="16">
        <v>40483</v>
      </c>
      <c r="E605" s="14" t="s">
        <v>82</v>
      </c>
      <c r="F605" s="2">
        <v>3</v>
      </c>
      <c r="G605" s="2">
        <v>50</v>
      </c>
      <c r="H605" s="2">
        <v>600</v>
      </c>
      <c r="I605" s="2">
        <v>400</v>
      </c>
      <c r="J605" s="9" t="s">
        <v>82</v>
      </c>
      <c r="K605" s="9" t="s">
        <v>82</v>
      </c>
      <c r="L605" s="9"/>
      <c r="M605" s="9"/>
      <c r="N605" s="3"/>
      <c r="O605" s="3"/>
      <c r="P605" s="3"/>
      <c r="Q605" s="3"/>
      <c r="R605" s="3"/>
      <c r="S605" s="3"/>
      <c r="T605" s="3"/>
      <c r="U605" s="3"/>
      <c r="V605" s="3"/>
      <c r="W605" s="3"/>
      <c r="Y605" s="3"/>
      <c r="Z605" s="3"/>
      <c r="AA605" s="3"/>
      <c r="AB605" s="3"/>
      <c r="AC605" s="3"/>
      <c r="AD605" s="3"/>
      <c r="CA605" s="9" t="s">
        <v>231</v>
      </c>
      <c r="CB605" s="9" t="s">
        <v>131</v>
      </c>
    </row>
    <row r="606" spans="1:80" ht="12.75" customHeight="1" x14ac:dyDescent="0.2">
      <c r="A606" s="2" t="s">
        <v>1872</v>
      </c>
      <c r="B606" s="3" t="s">
        <v>1976</v>
      </c>
      <c r="C606" s="3" t="s">
        <v>1977</v>
      </c>
      <c r="D606" s="16">
        <v>40483</v>
      </c>
      <c r="E606" s="14" t="s">
        <v>82</v>
      </c>
      <c r="F606" s="2">
        <v>3</v>
      </c>
      <c r="G606" s="2">
        <v>50</v>
      </c>
      <c r="H606" s="2">
        <v>600</v>
      </c>
      <c r="I606" s="2">
        <v>400</v>
      </c>
      <c r="J606" s="9" t="s">
        <v>82</v>
      </c>
      <c r="K606" s="9" t="s">
        <v>82</v>
      </c>
      <c r="L606" s="9"/>
      <c r="M606" s="9"/>
      <c r="N606" s="3"/>
      <c r="O606" s="3"/>
      <c r="P606" s="3"/>
      <c r="Q606" s="3"/>
      <c r="R606" s="3"/>
      <c r="S606" s="3"/>
      <c r="T606" s="3"/>
      <c r="U606" s="3"/>
      <c r="V606" s="3"/>
      <c r="W606" s="3"/>
      <c r="Y606" s="3"/>
      <c r="Z606" s="3"/>
      <c r="AA606" s="3"/>
      <c r="AB606" s="3"/>
      <c r="AC606" s="3"/>
      <c r="AD606" s="3"/>
      <c r="CA606" s="9" t="s">
        <v>1978</v>
      </c>
      <c r="CB606" s="9" t="s">
        <v>131</v>
      </c>
    </row>
    <row r="607" spans="1:80" ht="12.75" customHeight="1" x14ac:dyDescent="0.2">
      <c r="A607" s="2" t="s">
        <v>1872</v>
      </c>
      <c r="B607" s="3" t="s">
        <v>1979</v>
      </c>
      <c r="C607" s="3" t="s">
        <v>1980</v>
      </c>
      <c r="D607" s="16">
        <v>40483</v>
      </c>
      <c r="E607" s="14" t="s">
        <v>82</v>
      </c>
      <c r="F607" s="2">
        <v>3</v>
      </c>
      <c r="G607" s="2">
        <v>50</v>
      </c>
      <c r="H607" s="2">
        <v>600</v>
      </c>
      <c r="I607" s="2">
        <v>400</v>
      </c>
      <c r="K607" s="1"/>
      <c r="L607" s="1"/>
      <c r="M607" s="1"/>
      <c r="N607" s="3"/>
      <c r="O607" s="3"/>
      <c r="P607" s="3"/>
      <c r="Q607" s="3"/>
      <c r="R607" s="3"/>
      <c r="S607" s="3"/>
      <c r="T607" s="3"/>
      <c r="U607" s="3"/>
      <c r="V607" s="3"/>
      <c r="W607" s="3"/>
      <c r="Y607" s="3"/>
      <c r="Z607" s="3"/>
      <c r="AA607" s="3"/>
      <c r="AB607" s="3"/>
      <c r="AC607" s="3"/>
      <c r="AD607" s="3"/>
      <c r="CA607" s="9" t="s">
        <v>521</v>
      </c>
      <c r="CB607" s="9" t="s">
        <v>131</v>
      </c>
    </row>
    <row r="608" spans="1:80" ht="12.75" customHeight="1" x14ac:dyDescent="0.2">
      <c r="A608" s="2" t="s">
        <v>1872</v>
      </c>
      <c r="B608" s="3" t="s">
        <v>1981</v>
      </c>
      <c r="C608" s="3" t="s">
        <v>1982</v>
      </c>
      <c r="D608" s="16">
        <v>40483</v>
      </c>
      <c r="E608" s="14" t="s">
        <v>82</v>
      </c>
      <c r="F608" s="2">
        <v>3</v>
      </c>
      <c r="G608" s="2">
        <v>50</v>
      </c>
      <c r="H608" s="2">
        <v>600</v>
      </c>
      <c r="I608" s="2">
        <v>400</v>
      </c>
      <c r="J608" s="9" t="s">
        <v>82</v>
      </c>
      <c r="K608" s="9" t="s">
        <v>82</v>
      </c>
      <c r="L608" s="9"/>
      <c r="M608" s="9"/>
      <c r="N608" s="3"/>
      <c r="O608" s="3"/>
      <c r="P608" s="3"/>
      <c r="Q608" s="3"/>
      <c r="R608" s="3"/>
      <c r="S608" s="3"/>
      <c r="T608" s="3"/>
      <c r="U608" s="3"/>
      <c r="V608" s="3"/>
      <c r="W608" s="3"/>
      <c r="Y608" s="3"/>
      <c r="Z608" s="3"/>
      <c r="AA608" s="3"/>
      <c r="AB608" s="3"/>
      <c r="AC608" s="3"/>
      <c r="AD608" s="3"/>
      <c r="CA608" s="9" t="s">
        <v>890</v>
      </c>
      <c r="CB608" s="9" t="s">
        <v>131</v>
      </c>
    </row>
    <row r="609" spans="1:80" ht="12.75" customHeight="1" x14ac:dyDescent="0.2">
      <c r="A609" s="2" t="s">
        <v>1872</v>
      </c>
      <c r="B609" s="3" t="s">
        <v>1983</v>
      </c>
      <c r="C609" s="3" t="s">
        <v>1984</v>
      </c>
      <c r="D609" s="16">
        <v>40483</v>
      </c>
      <c r="E609" s="14" t="s">
        <v>82</v>
      </c>
      <c r="F609" s="2">
        <v>3</v>
      </c>
      <c r="G609" s="2">
        <v>50</v>
      </c>
      <c r="H609" s="2">
        <v>600</v>
      </c>
      <c r="I609" s="2">
        <v>400</v>
      </c>
      <c r="K609" s="1"/>
      <c r="L609" s="1"/>
      <c r="M609" s="1"/>
      <c r="N609" s="3"/>
      <c r="O609" s="3"/>
      <c r="P609" s="3"/>
      <c r="Q609" s="3"/>
      <c r="R609" s="3"/>
      <c r="S609" s="3"/>
      <c r="T609" s="3"/>
      <c r="U609" s="3"/>
      <c r="V609" s="3"/>
      <c r="W609" s="3"/>
      <c r="Y609" s="3"/>
      <c r="Z609" s="3"/>
      <c r="AA609" s="3"/>
      <c r="AB609" s="3"/>
      <c r="AC609" s="3"/>
      <c r="AD609" s="3"/>
      <c r="CA609" s="9" t="s">
        <v>783</v>
      </c>
      <c r="CB609" s="9" t="s">
        <v>131</v>
      </c>
    </row>
    <row r="610" spans="1:80" ht="12.75" customHeight="1" x14ac:dyDescent="0.2">
      <c r="A610" s="2" t="s">
        <v>1872</v>
      </c>
      <c r="B610" s="3" t="s">
        <v>1985</v>
      </c>
      <c r="C610" s="3" t="s">
        <v>1986</v>
      </c>
      <c r="D610" s="16">
        <v>40483</v>
      </c>
      <c r="E610" s="14" t="s">
        <v>82</v>
      </c>
      <c r="F610" s="2">
        <v>3</v>
      </c>
      <c r="G610" s="2">
        <v>50</v>
      </c>
      <c r="H610" s="2">
        <v>600</v>
      </c>
      <c r="I610" s="2">
        <v>400</v>
      </c>
      <c r="J610" s="9" t="s">
        <v>82</v>
      </c>
      <c r="K610" s="9" t="s">
        <v>82</v>
      </c>
      <c r="L610" s="9"/>
      <c r="M610" s="9"/>
      <c r="N610" s="3"/>
      <c r="O610" s="3"/>
      <c r="P610" s="3"/>
      <c r="Q610" s="3"/>
      <c r="R610" s="3"/>
      <c r="S610" s="3"/>
      <c r="T610" s="3"/>
      <c r="U610" s="3"/>
      <c r="V610" s="3"/>
      <c r="W610" s="3"/>
      <c r="Y610" s="3"/>
      <c r="Z610" s="3"/>
      <c r="AA610" s="3"/>
      <c r="AB610" s="3"/>
      <c r="AC610" s="3"/>
      <c r="AD610" s="3"/>
      <c r="CA610" s="9" t="s">
        <v>1987</v>
      </c>
      <c r="CB610" s="9" t="s">
        <v>131</v>
      </c>
    </row>
    <row r="611" spans="1:80" ht="12.75" customHeight="1" x14ac:dyDescent="0.2">
      <c r="A611" s="2" t="s">
        <v>1988</v>
      </c>
      <c r="B611" s="3" t="s">
        <v>1989</v>
      </c>
      <c r="C611" s="3" t="s">
        <v>1990</v>
      </c>
      <c r="D611" s="16">
        <v>37228</v>
      </c>
      <c r="E611" s="14">
        <v>44637</v>
      </c>
      <c r="F611" s="2">
        <v>280</v>
      </c>
      <c r="G611" s="2">
        <v>200</v>
      </c>
      <c r="H611" s="2">
        <v>4000</v>
      </c>
      <c r="I611" s="2">
        <v>1000</v>
      </c>
      <c r="J611" s="9" t="s">
        <v>82</v>
      </c>
      <c r="K611" s="9">
        <v>100</v>
      </c>
      <c r="L611" s="9"/>
      <c r="M611" s="9"/>
      <c r="N611" s="9"/>
      <c r="V611" s="9"/>
      <c r="W611" s="9"/>
      <c r="X611" s="9"/>
      <c r="Y611" s="9"/>
      <c r="Z611" s="9"/>
      <c r="AA611" s="9"/>
      <c r="AB611" s="9"/>
      <c r="AC611" s="9"/>
      <c r="AD611" s="9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9" t="s">
        <v>159</v>
      </c>
      <c r="CB611" s="9" t="s">
        <v>100</v>
      </c>
    </row>
    <row r="612" spans="1:80" ht="12.75" customHeight="1" x14ac:dyDescent="0.2">
      <c r="A612" s="2" t="s">
        <v>1991</v>
      </c>
      <c r="B612" s="3" t="s">
        <v>1992</v>
      </c>
      <c r="C612" s="3" t="s">
        <v>1993</v>
      </c>
      <c r="D612" s="16">
        <v>40007</v>
      </c>
      <c r="E612" s="14" t="s">
        <v>82</v>
      </c>
      <c r="F612" s="2">
        <v>10</v>
      </c>
      <c r="G612" s="2">
        <v>60</v>
      </c>
      <c r="H612" s="2">
        <v>1000</v>
      </c>
      <c r="I612" s="2">
        <v>500</v>
      </c>
      <c r="J612" s="9" t="s">
        <v>82</v>
      </c>
      <c r="K612" s="9" t="s">
        <v>82</v>
      </c>
      <c r="L612" s="9"/>
      <c r="M612" s="9"/>
      <c r="N612" s="9"/>
      <c r="V612" s="9"/>
      <c r="W612" s="9"/>
      <c r="X612" s="9"/>
      <c r="Y612" s="9"/>
      <c r="Z612" s="9"/>
      <c r="AA612" s="9"/>
      <c r="AB612" s="9"/>
      <c r="AC612" s="9"/>
      <c r="AD612" s="9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>
        <v>100</v>
      </c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9" t="s">
        <v>1994</v>
      </c>
      <c r="CB612" s="9" t="s">
        <v>110</v>
      </c>
    </row>
    <row r="613" spans="1:80" ht="12.75" customHeight="1" x14ac:dyDescent="0.2">
      <c r="A613" s="2" t="s">
        <v>1995</v>
      </c>
      <c r="B613" s="3" t="s">
        <v>1992</v>
      </c>
      <c r="C613" s="3" t="s">
        <v>1996</v>
      </c>
      <c r="D613" s="16">
        <v>42292</v>
      </c>
      <c r="E613" s="14" t="s">
        <v>82</v>
      </c>
      <c r="F613" s="2">
        <v>1</v>
      </c>
      <c r="G613" s="2">
        <v>30</v>
      </c>
      <c r="H613" s="2">
        <v>1000</v>
      </c>
      <c r="I613" s="2">
        <v>500</v>
      </c>
      <c r="J613" s="2">
        <v>100</v>
      </c>
      <c r="K613" s="2" t="s">
        <v>82</v>
      </c>
      <c r="N613" s="9"/>
      <c r="V613" s="9"/>
      <c r="W613" s="9"/>
      <c r="X613" s="9"/>
      <c r="Y613" s="9"/>
      <c r="Z613" s="9"/>
      <c r="AA613" s="9"/>
      <c r="AB613" s="9"/>
      <c r="AC613" s="9"/>
      <c r="AD613" s="9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9" t="s">
        <v>750</v>
      </c>
      <c r="CB613" s="9" t="s">
        <v>110</v>
      </c>
    </row>
    <row r="614" spans="1:80" ht="12.75" customHeight="1" x14ac:dyDescent="0.2">
      <c r="A614" s="2" t="s">
        <v>1997</v>
      </c>
      <c r="B614" s="3" t="s">
        <v>1998</v>
      </c>
      <c r="C614" s="3" t="s">
        <v>1999</v>
      </c>
      <c r="D614" s="16">
        <v>41152</v>
      </c>
      <c r="E614" s="14">
        <v>45536</v>
      </c>
      <c r="F614" s="2">
        <v>15</v>
      </c>
      <c r="G614" s="2">
        <v>42</v>
      </c>
      <c r="H614" s="2">
        <v>1000</v>
      </c>
      <c r="I614" s="2">
        <v>500</v>
      </c>
      <c r="J614" s="2" t="s">
        <v>135</v>
      </c>
      <c r="N614" s="9"/>
      <c r="V614" s="9"/>
      <c r="W614" s="9"/>
      <c r="X614" s="9"/>
      <c r="Y614" s="9"/>
      <c r="Z614" s="9"/>
      <c r="AA614" s="9"/>
      <c r="AB614" s="9"/>
      <c r="AC614" s="9"/>
      <c r="AD614" s="9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9" t="s">
        <v>93</v>
      </c>
      <c r="CB614" s="2" t="s">
        <v>110</v>
      </c>
    </row>
    <row r="615" spans="1:80" ht="12.75" customHeight="1" x14ac:dyDescent="0.2">
      <c r="A615" s="2" t="s">
        <v>2000</v>
      </c>
      <c r="B615" s="3" t="s">
        <v>2001</v>
      </c>
      <c r="C615" s="3" t="s">
        <v>2002</v>
      </c>
      <c r="D615" s="16">
        <v>41960</v>
      </c>
      <c r="E615" s="14" t="s">
        <v>82</v>
      </c>
      <c r="F615" s="2" t="s">
        <v>2003</v>
      </c>
      <c r="G615" s="2" t="s">
        <v>82</v>
      </c>
      <c r="H615" s="2">
        <v>3500</v>
      </c>
      <c r="I615" s="2">
        <v>1500</v>
      </c>
      <c r="J615" s="9" t="s">
        <v>82</v>
      </c>
      <c r="K615" s="2">
        <v>100</v>
      </c>
      <c r="N615" s="9"/>
      <c r="V615" s="9"/>
      <c r="W615" s="9"/>
      <c r="X615" s="9"/>
      <c r="Y615" s="9"/>
      <c r="Z615" s="9"/>
      <c r="AA615" s="9"/>
      <c r="AB615" s="9"/>
      <c r="AC615" s="9"/>
      <c r="AD615" s="9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9" t="s">
        <v>231</v>
      </c>
      <c r="CB615" s="9" t="s">
        <v>154</v>
      </c>
    </row>
    <row r="616" spans="1:80" ht="12.75" customHeight="1" x14ac:dyDescent="0.2">
      <c r="A616" s="2" t="s">
        <v>2004</v>
      </c>
      <c r="B616" s="3" t="s">
        <v>2005</v>
      </c>
      <c r="C616" s="3" t="s">
        <v>2006</v>
      </c>
      <c r="D616" s="16">
        <v>41225</v>
      </c>
      <c r="E616" s="14" t="s">
        <v>82</v>
      </c>
      <c r="F616" s="2">
        <v>1</v>
      </c>
      <c r="G616" s="2">
        <v>5</v>
      </c>
      <c r="H616" s="2">
        <v>1000</v>
      </c>
      <c r="I616" s="2">
        <v>500</v>
      </c>
      <c r="J616" s="9" t="s">
        <v>82</v>
      </c>
      <c r="K616" s="9" t="s">
        <v>82</v>
      </c>
      <c r="L616" s="9"/>
      <c r="M616" s="9"/>
      <c r="N616" s="9"/>
      <c r="V616" s="9"/>
      <c r="W616" s="9"/>
      <c r="X616" s="9"/>
      <c r="Y616" s="9"/>
      <c r="Z616" s="9"/>
      <c r="AA616" s="9"/>
      <c r="AB616" s="9"/>
      <c r="AC616" s="9"/>
      <c r="AD616" s="9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>
        <v>100</v>
      </c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9" t="s">
        <v>114</v>
      </c>
      <c r="CB616" s="9" t="s">
        <v>110</v>
      </c>
    </row>
    <row r="617" spans="1:80" ht="12.75" customHeight="1" x14ac:dyDescent="0.2">
      <c r="A617" s="2" t="s">
        <v>2007</v>
      </c>
      <c r="B617" s="3" t="s">
        <v>2008</v>
      </c>
      <c r="C617" s="3" t="s">
        <v>2009</v>
      </c>
      <c r="D617" s="16">
        <v>39755</v>
      </c>
      <c r="E617" s="14">
        <v>43598</v>
      </c>
      <c r="F617" s="2">
        <v>200</v>
      </c>
      <c r="G617" s="2">
        <v>144</v>
      </c>
      <c r="H617" s="2">
        <v>4000</v>
      </c>
      <c r="I617" s="2">
        <v>500</v>
      </c>
      <c r="J617" s="9" t="s">
        <v>82</v>
      </c>
      <c r="K617" s="2">
        <v>100</v>
      </c>
      <c r="N617" s="9"/>
      <c r="V617" s="9"/>
      <c r="W617" s="9"/>
      <c r="X617" s="9"/>
      <c r="Y617" s="9"/>
      <c r="Z617" s="9"/>
      <c r="AA617" s="9"/>
      <c r="AB617" s="9"/>
      <c r="AC617" s="9"/>
      <c r="AD617" s="9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9" t="s">
        <v>114</v>
      </c>
      <c r="CB617" s="9" t="s">
        <v>100</v>
      </c>
    </row>
    <row r="618" spans="1:80" ht="12.75" customHeight="1" x14ac:dyDescent="0.2">
      <c r="A618" s="2" t="s">
        <v>2010</v>
      </c>
      <c r="B618" s="3" t="s">
        <v>2011</v>
      </c>
      <c r="C618" s="3" t="s">
        <v>2012</v>
      </c>
      <c r="D618" s="16">
        <v>39907</v>
      </c>
      <c r="E618" s="14">
        <v>45034</v>
      </c>
      <c r="F618" s="2">
        <v>300</v>
      </c>
      <c r="G618" s="2">
        <v>833</v>
      </c>
      <c r="H618" s="2">
        <v>4000</v>
      </c>
      <c r="I618" s="2">
        <v>400</v>
      </c>
      <c r="N618" s="9"/>
      <c r="V618" s="9"/>
      <c r="W618" s="9"/>
      <c r="X618" s="9"/>
      <c r="Y618" s="9"/>
      <c r="Z618" s="9"/>
      <c r="AA618" s="9"/>
      <c r="AB618" s="9"/>
      <c r="AC618" s="9"/>
      <c r="AD618" s="9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9" t="s">
        <v>105</v>
      </c>
      <c r="CB618" s="9" t="s">
        <v>181</v>
      </c>
    </row>
    <row r="619" spans="1:80" ht="12.75" customHeight="1" x14ac:dyDescent="0.2">
      <c r="A619" s="2" t="s">
        <v>2013</v>
      </c>
      <c r="B619" s="3" t="s">
        <v>2014</v>
      </c>
      <c r="C619" s="3" t="s">
        <v>2015</v>
      </c>
      <c r="D619" s="16">
        <v>33850</v>
      </c>
      <c r="E619" s="14">
        <v>45108</v>
      </c>
      <c r="F619" s="2">
        <v>300</v>
      </c>
      <c r="G619" s="2">
        <v>333</v>
      </c>
      <c r="H619" s="2">
        <v>4000</v>
      </c>
      <c r="I619" s="2">
        <v>400</v>
      </c>
      <c r="N619" s="9"/>
      <c r="V619" s="9"/>
      <c r="W619" s="9"/>
      <c r="X619" s="9"/>
      <c r="Y619" s="9"/>
      <c r="Z619" s="9"/>
      <c r="AA619" s="9"/>
      <c r="AB619" s="9"/>
      <c r="AC619" s="9"/>
      <c r="AD619" s="9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9" t="s">
        <v>105</v>
      </c>
      <c r="CB619" s="9" t="s">
        <v>181</v>
      </c>
    </row>
    <row r="620" spans="1:80" ht="12.75" customHeight="1" x14ac:dyDescent="0.2">
      <c r="A620" s="2" t="s">
        <v>2016</v>
      </c>
      <c r="B620" s="3" t="s">
        <v>2017</v>
      </c>
      <c r="C620" s="3" t="s">
        <v>2018</v>
      </c>
      <c r="D620" s="16">
        <v>40210</v>
      </c>
      <c r="E620" s="14" t="s">
        <v>82</v>
      </c>
      <c r="F620" s="2">
        <v>1</v>
      </c>
      <c r="G620" s="2">
        <v>9</v>
      </c>
      <c r="H620" s="2">
        <v>600</v>
      </c>
      <c r="I620" s="2">
        <v>400</v>
      </c>
      <c r="J620" s="9" t="s">
        <v>82</v>
      </c>
      <c r="K620" s="9" t="s">
        <v>82</v>
      </c>
      <c r="L620" s="9"/>
      <c r="M620" s="9"/>
      <c r="N620" s="9"/>
      <c r="V620" s="9"/>
      <c r="W620" s="9"/>
      <c r="X620" s="9"/>
      <c r="Y620" s="9"/>
      <c r="Z620" s="9"/>
      <c r="AA620" s="9"/>
      <c r="AB620" s="9"/>
      <c r="AC620" s="9"/>
      <c r="AD620" s="9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>
        <v>100</v>
      </c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9" t="s">
        <v>2019</v>
      </c>
      <c r="CB620" s="9" t="s">
        <v>200</v>
      </c>
    </row>
    <row r="621" spans="1:80" ht="12.75" customHeight="1" x14ac:dyDescent="0.2">
      <c r="A621" s="2" t="s">
        <v>2020</v>
      </c>
      <c r="B621" s="3" t="s">
        <v>2021</v>
      </c>
      <c r="C621" s="3" t="s">
        <v>2018</v>
      </c>
      <c r="D621" s="16">
        <v>40210</v>
      </c>
      <c r="E621" s="14" t="s">
        <v>82</v>
      </c>
      <c r="F621" s="2">
        <v>1</v>
      </c>
      <c r="G621" s="2">
        <v>9</v>
      </c>
      <c r="H621" s="2">
        <v>600</v>
      </c>
      <c r="I621" s="2">
        <v>400</v>
      </c>
      <c r="J621" s="2" t="s">
        <v>82</v>
      </c>
      <c r="K621" s="2" t="s">
        <v>82</v>
      </c>
      <c r="N621" s="9"/>
      <c r="V621" s="9"/>
      <c r="W621" s="9"/>
      <c r="X621" s="9"/>
      <c r="Y621" s="9"/>
      <c r="Z621" s="9"/>
      <c r="AA621" s="9"/>
      <c r="AB621" s="9"/>
      <c r="AC621" s="9"/>
      <c r="AD621" s="9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9" t="s">
        <v>2019</v>
      </c>
      <c r="CB621" s="2" t="s">
        <v>203</v>
      </c>
    </row>
    <row r="622" spans="1:80" ht="12.75" customHeight="1" x14ac:dyDescent="0.2">
      <c r="A622" s="2" t="s">
        <v>2022</v>
      </c>
      <c r="B622" s="3" t="s">
        <v>2023</v>
      </c>
      <c r="C622" s="3" t="s">
        <v>2024</v>
      </c>
      <c r="D622" s="16">
        <v>41365</v>
      </c>
      <c r="E622" s="14" t="s">
        <v>82</v>
      </c>
      <c r="F622" s="2">
        <v>30</v>
      </c>
      <c r="G622" s="2">
        <v>500</v>
      </c>
      <c r="H622" s="2">
        <v>300</v>
      </c>
      <c r="I622" s="2">
        <v>200</v>
      </c>
      <c r="J622" s="9" t="s">
        <v>82</v>
      </c>
      <c r="K622" s="2">
        <v>100</v>
      </c>
      <c r="N622" s="9"/>
      <c r="V622" s="9"/>
      <c r="W622" s="9"/>
      <c r="X622" s="9"/>
      <c r="Y622" s="9"/>
      <c r="Z622" s="9"/>
      <c r="AA622" s="9"/>
      <c r="AB622" s="9"/>
      <c r="AC622" s="9"/>
      <c r="AD622" s="9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>
        <v>2</v>
      </c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9" t="s">
        <v>159</v>
      </c>
      <c r="CB622" s="9" t="s">
        <v>216</v>
      </c>
    </row>
    <row r="623" spans="1:80" ht="12.75" customHeight="1" x14ac:dyDescent="0.2">
      <c r="A623" s="2" t="s">
        <v>2025</v>
      </c>
      <c r="B623" s="3" t="s">
        <v>2026</v>
      </c>
      <c r="C623" s="3" t="s">
        <v>2027</v>
      </c>
      <c r="D623" s="16">
        <v>41974</v>
      </c>
      <c r="E623" s="14" t="s">
        <v>82</v>
      </c>
      <c r="F623" s="2">
        <v>3</v>
      </c>
      <c r="G623" s="2">
        <v>33</v>
      </c>
      <c r="H623" s="2">
        <v>3000</v>
      </c>
      <c r="I623" s="2">
        <v>1000</v>
      </c>
      <c r="J623" s="9" t="s">
        <v>82</v>
      </c>
      <c r="K623" s="9" t="s">
        <v>82</v>
      </c>
      <c r="L623" s="9"/>
      <c r="M623" s="9"/>
      <c r="N623" s="9"/>
      <c r="V623" s="9"/>
      <c r="W623" s="9"/>
      <c r="X623" s="9"/>
      <c r="Y623" s="9"/>
      <c r="Z623" s="9"/>
      <c r="AA623" s="9"/>
      <c r="AB623" s="9"/>
      <c r="AC623" s="9"/>
      <c r="AD623" s="9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9" t="s">
        <v>541</v>
      </c>
      <c r="CB623" s="9" t="s">
        <v>465</v>
      </c>
    </row>
    <row r="624" spans="1:80" ht="12.75" customHeight="1" x14ac:dyDescent="0.2">
      <c r="A624" s="2" t="s">
        <v>2028</v>
      </c>
      <c r="B624" s="3" t="s">
        <v>2029</v>
      </c>
      <c r="C624" s="3" t="s">
        <v>2030</v>
      </c>
      <c r="D624" s="16">
        <v>41694</v>
      </c>
      <c r="E624" s="14" t="s">
        <v>82</v>
      </c>
      <c r="F624" s="2" t="s">
        <v>2031</v>
      </c>
      <c r="G624" s="2" t="s">
        <v>82</v>
      </c>
      <c r="H624" s="2">
        <v>3000</v>
      </c>
      <c r="I624" s="2">
        <v>500</v>
      </c>
      <c r="J624" s="9" t="s">
        <v>82</v>
      </c>
      <c r="K624" s="2">
        <v>100</v>
      </c>
      <c r="N624" s="9"/>
      <c r="V624" s="9"/>
      <c r="W624" s="9"/>
      <c r="X624" s="9"/>
      <c r="Y624" s="9"/>
      <c r="Z624" s="9"/>
      <c r="AA624" s="9"/>
      <c r="AB624" s="9"/>
      <c r="AC624" s="9"/>
      <c r="AD624" s="9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9" t="s">
        <v>159</v>
      </c>
      <c r="CB624" s="9" t="s">
        <v>323</v>
      </c>
    </row>
    <row r="625" spans="1:80" ht="26.1" customHeight="1" x14ac:dyDescent="0.2">
      <c r="A625" s="2" t="s">
        <v>2032</v>
      </c>
      <c r="B625" s="3" t="s">
        <v>2033</v>
      </c>
      <c r="C625" s="3" t="s">
        <v>2034</v>
      </c>
      <c r="D625" s="16">
        <v>44409</v>
      </c>
      <c r="E625" s="14" t="s">
        <v>82</v>
      </c>
      <c r="F625" s="2">
        <v>22.8</v>
      </c>
      <c r="G625" s="2">
        <v>31</v>
      </c>
      <c r="H625" s="2">
        <v>1000</v>
      </c>
      <c r="I625" s="2">
        <v>500</v>
      </c>
      <c r="J625" s="2">
        <v>100</v>
      </c>
      <c r="N625" s="9"/>
      <c r="V625" s="9"/>
      <c r="W625" s="9"/>
      <c r="X625" s="9"/>
      <c r="Y625" s="9"/>
      <c r="Z625" s="9"/>
      <c r="AA625" s="9"/>
      <c r="AB625" s="9"/>
      <c r="AC625" s="9"/>
      <c r="AD625" s="9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9" t="s">
        <v>109</v>
      </c>
      <c r="CB625" s="9" t="s">
        <v>110</v>
      </c>
    </row>
    <row r="626" spans="1:80" ht="12.75" customHeight="1" x14ac:dyDescent="0.2">
      <c r="A626" s="2" t="s">
        <v>2035</v>
      </c>
      <c r="B626" s="3" t="s">
        <v>2033</v>
      </c>
      <c r="C626" s="3" t="s">
        <v>2036</v>
      </c>
      <c r="D626" s="16">
        <v>42384</v>
      </c>
      <c r="E626" s="14">
        <v>44470</v>
      </c>
      <c r="F626" s="2">
        <v>1.2</v>
      </c>
      <c r="G626" s="2">
        <v>20</v>
      </c>
      <c r="H626" s="2">
        <v>1000</v>
      </c>
      <c r="I626" s="2">
        <v>500</v>
      </c>
      <c r="J626" s="2">
        <v>100</v>
      </c>
      <c r="N626" s="9"/>
      <c r="V626" s="9"/>
      <c r="W626" s="9"/>
      <c r="X626" s="9"/>
      <c r="Y626" s="9"/>
      <c r="Z626" s="9"/>
      <c r="AA626" s="9"/>
      <c r="AB626" s="9"/>
      <c r="AC626" s="9"/>
      <c r="AD626" s="9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9" t="s">
        <v>109</v>
      </c>
      <c r="CB626" s="2" t="s">
        <v>110</v>
      </c>
    </row>
    <row r="627" spans="1:80" ht="12.75" customHeight="1" x14ac:dyDescent="0.2">
      <c r="A627" s="2" t="s">
        <v>2037</v>
      </c>
      <c r="B627" s="3" t="s">
        <v>2038</v>
      </c>
      <c r="C627" s="3" t="s">
        <v>2039</v>
      </c>
      <c r="D627" s="16">
        <v>40725</v>
      </c>
      <c r="E627" s="14" t="s">
        <v>82</v>
      </c>
      <c r="F627" s="2">
        <v>1</v>
      </c>
      <c r="G627" s="2">
        <v>5</v>
      </c>
      <c r="H627" s="2">
        <v>1000</v>
      </c>
      <c r="I627" s="2">
        <v>500</v>
      </c>
      <c r="N627" s="9"/>
      <c r="V627" s="9"/>
      <c r="W627" s="9"/>
      <c r="X627" s="9"/>
      <c r="Y627" s="9"/>
      <c r="Z627" s="9"/>
      <c r="AA627" s="9"/>
      <c r="AB627" s="9"/>
      <c r="AC627" s="9"/>
      <c r="AD627" s="9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>
        <v>100</v>
      </c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9" t="s">
        <v>88</v>
      </c>
      <c r="CB627" s="2" t="s">
        <v>110</v>
      </c>
    </row>
    <row r="628" spans="1:80" ht="12.75" customHeight="1" x14ac:dyDescent="0.2">
      <c r="A628" s="2" t="s">
        <v>2040</v>
      </c>
      <c r="B628" s="3" t="s">
        <v>2041</v>
      </c>
      <c r="C628" s="3" t="s">
        <v>2042</v>
      </c>
      <c r="D628" s="16">
        <v>38790</v>
      </c>
      <c r="E628" s="14">
        <v>42821</v>
      </c>
      <c r="F628" s="2">
        <v>75</v>
      </c>
      <c r="G628" s="2" t="s">
        <v>82</v>
      </c>
      <c r="H628" s="2">
        <v>1200</v>
      </c>
      <c r="I628" s="2">
        <v>600</v>
      </c>
      <c r="K628" s="2">
        <v>100</v>
      </c>
      <c r="N628" s="9"/>
      <c r="V628" s="9"/>
      <c r="W628" s="9"/>
      <c r="X628" s="9"/>
      <c r="Y628" s="9"/>
      <c r="Z628" s="9"/>
      <c r="AA628" s="9"/>
      <c r="AB628" s="9"/>
      <c r="AC628" s="9"/>
      <c r="AD628" s="9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9" t="s">
        <v>263</v>
      </c>
      <c r="CB628" s="9" t="s">
        <v>154</v>
      </c>
    </row>
    <row r="629" spans="1:80" ht="12.75" customHeight="1" x14ac:dyDescent="0.2">
      <c r="A629" s="2" t="s">
        <v>2043</v>
      </c>
      <c r="B629" s="3" t="s">
        <v>2041</v>
      </c>
      <c r="C629" s="3" t="s">
        <v>2044</v>
      </c>
      <c r="D629" s="16">
        <v>42345</v>
      </c>
      <c r="E629" s="14" t="s">
        <v>82</v>
      </c>
      <c r="F629" s="2">
        <v>2</v>
      </c>
      <c r="G629" s="2">
        <v>2.4</v>
      </c>
      <c r="H629" s="2">
        <v>600</v>
      </c>
      <c r="I629" s="2">
        <v>400</v>
      </c>
      <c r="J629" s="2">
        <v>100</v>
      </c>
      <c r="K629" s="2">
        <v>100</v>
      </c>
      <c r="N629" s="9"/>
      <c r="V629" s="9"/>
      <c r="W629" s="9"/>
      <c r="X629" s="9"/>
      <c r="Y629" s="9"/>
      <c r="Z629" s="9"/>
      <c r="AA629" s="9"/>
      <c r="AB629" s="9"/>
      <c r="AC629" s="9"/>
      <c r="AD629" s="9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9" t="s">
        <v>241</v>
      </c>
      <c r="CB629" s="2" t="s">
        <v>1031</v>
      </c>
    </row>
    <row r="630" spans="1:80" ht="12.75" customHeight="1" x14ac:dyDescent="0.2">
      <c r="A630" s="2" t="s">
        <v>2045</v>
      </c>
      <c r="B630" s="3" t="s">
        <v>2046</v>
      </c>
      <c r="C630" s="3" t="s">
        <v>2047</v>
      </c>
      <c r="D630" s="16">
        <v>39783</v>
      </c>
      <c r="E630" s="14">
        <v>42585</v>
      </c>
      <c r="F630" s="2">
        <v>50</v>
      </c>
      <c r="G630" s="2">
        <v>1</v>
      </c>
      <c r="H630" s="2">
        <v>300</v>
      </c>
      <c r="I630" s="2">
        <v>200</v>
      </c>
      <c r="N630" s="9"/>
      <c r="V630" s="9"/>
      <c r="W630" s="9"/>
      <c r="X630" s="9"/>
      <c r="Y630" s="9"/>
      <c r="Z630" s="9"/>
      <c r="AA630" s="9"/>
      <c r="AB630" s="9"/>
      <c r="AC630" s="9"/>
      <c r="AD630" s="9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>
        <v>2</v>
      </c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9" t="s">
        <v>83</v>
      </c>
      <c r="CB630" s="2" t="s">
        <v>216</v>
      </c>
    </row>
    <row r="631" spans="1:80" ht="12.75" customHeight="1" x14ac:dyDescent="0.2">
      <c r="A631" s="2" t="s">
        <v>2048</v>
      </c>
      <c r="B631" s="3" t="s">
        <v>2049</v>
      </c>
      <c r="C631" s="3" t="s">
        <v>2050</v>
      </c>
      <c r="D631" s="16">
        <v>39904</v>
      </c>
      <c r="E631" s="14">
        <v>42454</v>
      </c>
      <c r="F631" s="2">
        <v>15</v>
      </c>
      <c r="G631" s="2">
        <v>300</v>
      </c>
      <c r="H631" s="2">
        <v>300</v>
      </c>
      <c r="I631" s="2">
        <v>200</v>
      </c>
      <c r="N631" s="9"/>
      <c r="V631" s="9"/>
      <c r="W631" s="9"/>
      <c r="X631" s="9"/>
      <c r="Y631" s="9"/>
      <c r="Z631" s="9"/>
      <c r="AA631" s="9"/>
      <c r="AB631" s="9"/>
      <c r="AC631" s="9"/>
      <c r="AD631" s="9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9" t="s">
        <v>109</v>
      </c>
      <c r="CB631" s="2" t="s">
        <v>216</v>
      </c>
    </row>
    <row r="632" spans="1:80" ht="12.75" customHeight="1" x14ac:dyDescent="0.2">
      <c r="A632" s="2" t="s">
        <v>2051</v>
      </c>
      <c r="B632" s="3" t="s">
        <v>2052</v>
      </c>
      <c r="C632" s="3" t="s">
        <v>2053</v>
      </c>
      <c r="D632" s="16">
        <v>43862</v>
      </c>
      <c r="E632" s="14" t="s">
        <v>82</v>
      </c>
      <c r="F632" s="2">
        <v>1</v>
      </c>
      <c r="G632" s="2">
        <v>0.6</v>
      </c>
      <c r="H632" s="2">
        <v>1000</v>
      </c>
      <c r="I632" s="2">
        <v>400</v>
      </c>
      <c r="J632" s="2" t="s">
        <v>82</v>
      </c>
      <c r="K632" s="2">
        <v>100</v>
      </c>
      <c r="N632" s="9"/>
      <c r="V632" s="9"/>
      <c r="W632" s="9"/>
      <c r="X632" s="9"/>
      <c r="Y632" s="9"/>
      <c r="Z632" s="9"/>
      <c r="AA632" s="9"/>
      <c r="AB632" s="9"/>
      <c r="AC632" s="9"/>
      <c r="AD632" s="9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9" t="s">
        <v>458</v>
      </c>
      <c r="CB632" s="2" t="s">
        <v>89</v>
      </c>
    </row>
    <row r="633" spans="1:80" ht="12.75" customHeight="1" x14ac:dyDescent="0.2">
      <c r="A633" s="25" t="s">
        <v>2054</v>
      </c>
      <c r="B633" s="3" t="s">
        <v>2052</v>
      </c>
      <c r="C633" s="1" t="s">
        <v>2055</v>
      </c>
      <c r="D633" s="16">
        <v>43899</v>
      </c>
      <c r="E633" s="14" t="s">
        <v>82</v>
      </c>
      <c r="F633" s="2">
        <v>2</v>
      </c>
      <c r="G633" s="2">
        <v>1.2</v>
      </c>
      <c r="H633" s="2">
        <v>1000</v>
      </c>
      <c r="I633" s="2">
        <v>400</v>
      </c>
      <c r="K633" s="2">
        <v>100</v>
      </c>
      <c r="N633" s="9"/>
      <c r="V633" s="9"/>
      <c r="W633" s="9"/>
      <c r="X633" s="9"/>
      <c r="Y633" s="9"/>
      <c r="Z633" s="9"/>
      <c r="AA633" s="9"/>
      <c r="AB633" s="9"/>
      <c r="AC633" s="9"/>
      <c r="AD633" s="9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9" t="s">
        <v>458</v>
      </c>
      <c r="CB633" s="2" t="s">
        <v>89</v>
      </c>
    </row>
    <row r="634" spans="1:80" ht="12.75" customHeight="1" x14ac:dyDescent="0.2">
      <c r="A634" s="2" t="s">
        <v>2056</v>
      </c>
      <c r="B634" s="3" t="s">
        <v>2057</v>
      </c>
      <c r="C634" s="3" t="s">
        <v>2058</v>
      </c>
      <c r="D634" s="16">
        <v>35003</v>
      </c>
      <c r="E634" s="14">
        <v>41395</v>
      </c>
      <c r="F634" s="2">
        <v>500</v>
      </c>
      <c r="G634" s="2">
        <v>416</v>
      </c>
      <c r="H634" s="2">
        <v>600</v>
      </c>
      <c r="I634" s="2">
        <v>400</v>
      </c>
      <c r="K634" s="2">
        <v>100</v>
      </c>
      <c r="N634" s="9"/>
      <c r="V634" s="9"/>
      <c r="W634" s="9"/>
      <c r="X634" s="9"/>
      <c r="Y634" s="9"/>
      <c r="Z634" s="9"/>
      <c r="AA634" s="9"/>
      <c r="AB634" s="9"/>
      <c r="AC634" s="9"/>
      <c r="AD634" s="9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9" t="s">
        <v>130</v>
      </c>
      <c r="CB634" s="9" t="s">
        <v>323</v>
      </c>
    </row>
    <row r="635" spans="1:80" ht="12.75" customHeight="1" x14ac:dyDescent="0.2">
      <c r="A635" s="2" t="s">
        <v>2059</v>
      </c>
      <c r="B635" s="3" t="s">
        <v>2060</v>
      </c>
      <c r="C635" s="3" t="s">
        <v>2061</v>
      </c>
      <c r="D635" s="16">
        <v>39508</v>
      </c>
      <c r="E635" s="14" t="s">
        <v>82</v>
      </c>
      <c r="F635" s="2">
        <v>5</v>
      </c>
      <c r="G635" s="2">
        <v>15</v>
      </c>
      <c r="H635" s="2">
        <v>600</v>
      </c>
      <c r="I635" s="2">
        <v>400</v>
      </c>
      <c r="N635" s="9"/>
      <c r="V635" s="9"/>
      <c r="W635" s="9"/>
      <c r="X635" s="9"/>
      <c r="Y635" s="9"/>
      <c r="Z635" s="9"/>
      <c r="AA635" s="9"/>
      <c r="AB635" s="9"/>
      <c r="AC635" s="9"/>
      <c r="AD635" s="9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9" t="s">
        <v>130</v>
      </c>
      <c r="CB635" s="9" t="s">
        <v>2062</v>
      </c>
    </row>
    <row r="636" spans="1:80" ht="12.75" customHeight="1" x14ac:dyDescent="0.2">
      <c r="A636" s="2" t="s">
        <v>2063</v>
      </c>
      <c r="B636" s="3" t="s">
        <v>2064</v>
      </c>
      <c r="C636" s="3" t="s">
        <v>2061</v>
      </c>
      <c r="D636" s="16">
        <v>39508</v>
      </c>
      <c r="E636" s="14" t="s">
        <v>82</v>
      </c>
      <c r="F636" s="2">
        <v>2</v>
      </c>
      <c r="G636" s="2">
        <v>12</v>
      </c>
      <c r="H636" s="2">
        <v>1000</v>
      </c>
      <c r="I636" s="2">
        <v>500</v>
      </c>
      <c r="N636" s="9"/>
      <c r="V636" s="9"/>
      <c r="W636" s="9"/>
      <c r="X636" s="9"/>
      <c r="Y636" s="9"/>
      <c r="Z636" s="9"/>
      <c r="AA636" s="9"/>
      <c r="AB636" s="9"/>
      <c r="AC636" s="9"/>
      <c r="AD636" s="9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>
        <v>100</v>
      </c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9" t="s">
        <v>130</v>
      </c>
      <c r="CB636" s="9" t="s">
        <v>110</v>
      </c>
    </row>
    <row r="637" spans="1:80" ht="12.75" customHeight="1" x14ac:dyDescent="0.2">
      <c r="A637" s="2" t="s">
        <v>2065</v>
      </c>
      <c r="B637" s="3" t="s">
        <v>2066</v>
      </c>
      <c r="C637" s="3" t="s">
        <v>2067</v>
      </c>
      <c r="D637" s="16">
        <v>39569</v>
      </c>
      <c r="E637" s="14">
        <v>40378</v>
      </c>
      <c r="F637" s="9" t="s">
        <v>2068</v>
      </c>
      <c r="G637" s="9">
        <v>208</v>
      </c>
      <c r="H637" s="2">
        <v>300</v>
      </c>
      <c r="I637" s="2">
        <v>200</v>
      </c>
      <c r="N637" s="9"/>
      <c r="V637" s="9"/>
      <c r="W637" s="9"/>
      <c r="X637" s="9"/>
      <c r="Y637" s="9"/>
      <c r="Z637" s="9"/>
      <c r="AA637" s="9"/>
      <c r="AB637" s="9"/>
      <c r="AC637" s="9"/>
      <c r="AD637" s="9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9" t="s">
        <v>130</v>
      </c>
      <c r="CB637" s="9" t="s">
        <v>216</v>
      </c>
    </row>
    <row r="638" spans="1:80" ht="12.75" customHeight="1" x14ac:dyDescent="0.2">
      <c r="A638" s="2" t="s">
        <v>2069</v>
      </c>
      <c r="B638" s="3" t="s">
        <v>2070</v>
      </c>
      <c r="C638" s="3" t="s">
        <v>2071</v>
      </c>
      <c r="D638" s="30">
        <v>34436</v>
      </c>
      <c r="E638" s="14" t="s">
        <v>82</v>
      </c>
      <c r="F638" s="2">
        <v>25</v>
      </c>
      <c r="G638" s="2">
        <v>360</v>
      </c>
      <c r="H638" s="2">
        <v>1000</v>
      </c>
      <c r="I638" s="2">
        <v>500</v>
      </c>
      <c r="N638" s="9"/>
      <c r="V638" s="9"/>
      <c r="W638" s="9"/>
      <c r="X638" s="9"/>
      <c r="Y638" s="9"/>
      <c r="Z638" s="9"/>
      <c r="AA638" s="9"/>
      <c r="AB638" s="9"/>
      <c r="AC638" s="9"/>
      <c r="AD638" s="9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9" t="s">
        <v>130</v>
      </c>
      <c r="CB638" s="9" t="s">
        <v>372</v>
      </c>
    </row>
    <row r="639" spans="1:80" ht="12.75" customHeight="1" x14ac:dyDescent="0.2">
      <c r="A639" s="2" t="s">
        <v>2072</v>
      </c>
      <c r="B639" s="3" t="s">
        <v>2073</v>
      </c>
      <c r="C639" s="3" t="s">
        <v>2074</v>
      </c>
      <c r="D639" s="16">
        <v>43997</v>
      </c>
      <c r="E639" s="14" t="s">
        <v>82</v>
      </c>
      <c r="F639" s="2">
        <v>0.5</v>
      </c>
      <c r="G639" s="2">
        <v>60</v>
      </c>
      <c r="H639" s="2">
        <v>30000</v>
      </c>
      <c r="I639" s="2">
        <v>1000</v>
      </c>
      <c r="J639" s="9" t="s">
        <v>82</v>
      </c>
      <c r="K639" s="2">
        <v>100</v>
      </c>
      <c r="N639" s="9"/>
      <c r="T639" s="9">
        <v>2000</v>
      </c>
      <c r="V639" s="9"/>
      <c r="W639" s="9"/>
      <c r="X639" s="9"/>
      <c r="Y639" s="9">
        <v>50</v>
      </c>
      <c r="Z639" s="9">
        <v>50</v>
      </c>
      <c r="AA639" s="9"/>
      <c r="AB639" s="9"/>
      <c r="AC639" s="9"/>
      <c r="AD639" s="9">
        <v>2000</v>
      </c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9" t="s">
        <v>933</v>
      </c>
      <c r="CB639" s="9" t="s">
        <v>1145</v>
      </c>
    </row>
    <row r="640" spans="1:80" ht="12.75" customHeight="1" x14ac:dyDescent="0.2">
      <c r="A640" s="2" t="s">
        <v>2075</v>
      </c>
      <c r="B640" s="3" t="s">
        <v>2076</v>
      </c>
      <c r="C640" s="3" t="s">
        <v>2077</v>
      </c>
      <c r="D640" s="16">
        <v>35156</v>
      </c>
      <c r="E640" s="14">
        <v>45536</v>
      </c>
      <c r="F640" s="2">
        <v>6</v>
      </c>
      <c r="G640" s="2">
        <f>SUM(24*60)</f>
        <v>1440</v>
      </c>
      <c r="H640" s="2">
        <v>300</v>
      </c>
      <c r="I640" s="2">
        <v>200</v>
      </c>
      <c r="K640" s="2">
        <v>100</v>
      </c>
      <c r="N640" s="9"/>
      <c r="V640" s="9"/>
      <c r="W640" s="9"/>
      <c r="X640" s="9"/>
      <c r="Y640" s="9"/>
      <c r="Z640" s="9"/>
      <c r="AA640" s="9"/>
      <c r="AB640" s="9"/>
      <c r="AC640" s="9"/>
      <c r="AD640" s="9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9" t="s">
        <v>263</v>
      </c>
      <c r="CB640" s="9" t="s">
        <v>216</v>
      </c>
    </row>
    <row r="641" spans="1:80" ht="12.75" customHeight="1" x14ac:dyDescent="0.2">
      <c r="A641" s="2" t="s">
        <v>2078</v>
      </c>
      <c r="B641" s="3" t="s">
        <v>2079</v>
      </c>
      <c r="C641" s="3" t="s">
        <v>2080</v>
      </c>
      <c r="D641" s="16">
        <v>41061</v>
      </c>
      <c r="E641" s="14" t="s">
        <v>82</v>
      </c>
      <c r="F641" s="2">
        <v>50</v>
      </c>
      <c r="G641" s="2">
        <v>80</v>
      </c>
      <c r="H641" s="2">
        <v>1000</v>
      </c>
      <c r="I641" s="2">
        <v>600</v>
      </c>
      <c r="J641" s="9" t="s">
        <v>82</v>
      </c>
      <c r="K641" s="2">
        <v>100</v>
      </c>
      <c r="N641" s="9"/>
      <c r="V641" s="9"/>
      <c r="W641" s="9"/>
      <c r="X641" s="9"/>
      <c r="Y641" s="9"/>
      <c r="Z641" s="9"/>
      <c r="AA641" s="9"/>
      <c r="AB641" s="9"/>
      <c r="AC641" s="9"/>
      <c r="AD641" s="9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>
        <v>100</v>
      </c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9" t="s">
        <v>114</v>
      </c>
      <c r="CB641" s="9" t="s">
        <v>203</v>
      </c>
    </row>
    <row r="642" spans="1:80" ht="12.75" customHeight="1" x14ac:dyDescent="0.2">
      <c r="A642" s="2" t="s">
        <v>2081</v>
      </c>
      <c r="B642" s="3" t="s">
        <v>2082</v>
      </c>
      <c r="C642" s="3" t="s">
        <v>2083</v>
      </c>
      <c r="D642" s="16">
        <v>39265</v>
      </c>
      <c r="E642" s="14">
        <v>44927</v>
      </c>
      <c r="F642" s="2">
        <v>20</v>
      </c>
      <c r="G642" s="2">
        <v>70</v>
      </c>
      <c r="H642" s="2">
        <v>1800</v>
      </c>
      <c r="I642" s="2">
        <v>1000</v>
      </c>
      <c r="K642" s="2">
        <v>100</v>
      </c>
      <c r="N642" s="9"/>
      <c r="V642" s="9"/>
      <c r="W642" s="9"/>
      <c r="X642" s="9"/>
      <c r="Y642" s="9"/>
      <c r="Z642" s="9"/>
      <c r="AA642" s="9"/>
      <c r="AB642" s="9"/>
      <c r="AC642" s="9"/>
      <c r="AD642" s="9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9" t="s">
        <v>99</v>
      </c>
      <c r="CB642" s="9" t="s">
        <v>100</v>
      </c>
    </row>
    <row r="643" spans="1:80" ht="12.75" customHeight="1" x14ac:dyDescent="0.2">
      <c r="A643" s="2" t="s">
        <v>2084</v>
      </c>
      <c r="B643" s="3" t="s">
        <v>2085</v>
      </c>
      <c r="C643" s="3" t="s">
        <v>2086</v>
      </c>
      <c r="D643" s="16">
        <v>45040</v>
      </c>
      <c r="E643" s="14" t="s">
        <v>82</v>
      </c>
      <c r="F643" s="2">
        <v>336</v>
      </c>
      <c r="G643" s="2">
        <v>240</v>
      </c>
      <c r="H643" s="2">
        <v>450</v>
      </c>
      <c r="I643" s="2">
        <v>200</v>
      </c>
      <c r="K643" s="2">
        <v>100</v>
      </c>
      <c r="L643" s="2">
        <v>450</v>
      </c>
      <c r="M643" s="2">
        <v>90</v>
      </c>
      <c r="N643" s="9"/>
      <c r="V643" s="9"/>
      <c r="W643" s="9"/>
      <c r="X643" s="9"/>
      <c r="Y643" s="9"/>
      <c r="Z643" s="9"/>
      <c r="AA643" s="9"/>
      <c r="AB643" s="9"/>
      <c r="AC643" s="9"/>
      <c r="AD643" s="9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9" t="s">
        <v>2087</v>
      </c>
      <c r="CB643" s="2" t="s">
        <v>100</v>
      </c>
    </row>
    <row r="644" spans="1:80" ht="12.75" customHeight="1" x14ac:dyDescent="0.2">
      <c r="A644" s="2" t="s">
        <v>2088</v>
      </c>
      <c r="B644" s="3" t="s">
        <v>2089</v>
      </c>
      <c r="C644" s="3" t="s">
        <v>2090</v>
      </c>
      <c r="D644" s="16">
        <v>41306</v>
      </c>
      <c r="E644" s="14" t="s">
        <v>82</v>
      </c>
      <c r="F644" s="2">
        <v>1</v>
      </c>
      <c r="G644" s="2">
        <v>0.5</v>
      </c>
      <c r="H644" s="2">
        <v>1000</v>
      </c>
      <c r="I644" s="2">
        <v>500</v>
      </c>
      <c r="N644" s="9"/>
      <c r="V644" s="9"/>
      <c r="W644" s="9"/>
      <c r="X644" s="9"/>
      <c r="Y644" s="9"/>
      <c r="Z644" s="9"/>
      <c r="AA644" s="9"/>
      <c r="AB644" s="9"/>
      <c r="AC644" s="9"/>
      <c r="AD644" s="9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>
        <v>100</v>
      </c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9" t="s">
        <v>83</v>
      </c>
      <c r="CB644" s="2" t="s">
        <v>110</v>
      </c>
    </row>
    <row r="645" spans="1:80" ht="12.75" customHeight="1" x14ac:dyDescent="0.2">
      <c r="A645" s="2" t="s">
        <v>2091</v>
      </c>
      <c r="B645" s="3" t="s">
        <v>2092</v>
      </c>
      <c r="C645" s="3" t="s">
        <v>2093</v>
      </c>
      <c r="D645" s="16">
        <v>43021</v>
      </c>
      <c r="E645" s="14" t="s">
        <v>82</v>
      </c>
      <c r="F645" s="2">
        <v>2.7</v>
      </c>
      <c r="G645" s="2">
        <v>30</v>
      </c>
      <c r="H645" s="2">
        <v>100</v>
      </c>
      <c r="I645" s="2">
        <v>500</v>
      </c>
      <c r="J645" s="2">
        <v>100</v>
      </c>
      <c r="N645" s="9"/>
      <c r="V645" s="9"/>
      <c r="W645" s="9"/>
      <c r="X645" s="9"/>
      <c r="Y645" s="9"/>
      <c r="Z645" s="9"/>
      <c r="AA645" s="9"/>
      <c r="AB645" s="9"/>
      <c r="AC645" s="9"/>
      <c r="AD645" s="9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9" t="s">
        <v>93</v>
      </c>
      <c r="CB645" s="2" t="s">
        <v>2094</v>
      </c>
    </row>
    <row r="646" spans="1:80" ht="12.75" customHeight="1" x14ac:dyDescent="0.2">
      <c r="A646" s="2" t="s">
        <v>2095</v>
      </c>
      <c r="B646" s="3" t="s">
        <v>2096</v>
      </c>
      <c r="C646" s="3" t="s">
        <v>2097</v>
      </c>
      <c r="D646" s="16">
        <v>45231</v>
      </c>
      <c r="E646" s="14" t="s">
        <v>82</v>
      </c>
      <c r="F646" s="2">
        <v>2</v>
      </c>
      <c r="G646" s="2">
        <f>SUM(0.3*60)</f>
        <v>18</v>
      </c>
      <c r="H646" s="2">
        <v>1000</v>
      </c>
      <c r="I646" s="2">
        <v>500</v>
      </c>
      <c r="J646" s="2" t="s">
        <v>135</v>
      </c>
      <c r="K646" s="2">
        <v>100</v>
      </c>
      <c r="N646" s="9"/>
      <c r="V646" s="9"/>
      <c r="W646" s="9"/>
      <c r="X646" s="9"/>
      <c r="Y646" s="9"/>
      <c r="Z646" s="9"/>
      <c r="AA646" s="9"/>
      <c r="AB646" s="9"/>
      <c r="AC646" s="9"/>
      <c r="AD646" s="9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9" t="s">
        <v>99</v>
      </c>
      <c r="CB646" s="2" t="s">
        <v>110</v>
      </c>
    </row>
    <row r="647" spans="1:80" ht="12.75" customHeight="1" x14ac:dyDescent="0.2">
      <c r="A647" s="2" t="s">
        <v>2098</v>
      </c>
      <c r="B647" s="3" t="s">
        <v>2099</v>
      </c>
      <c r="C647" s="3" t="s">
        <v>2100</v>
      </c>
      <c r="D647" s="16">
        <v>42223</v>
      </c>
      <c r="E647" s="14" t="s">
        <v>82</v>
      </c>
      <c r="F647" s="2">
        <v>1.5</v>
      </c>
      <c r="G647" s="2">
        <v>0.2</v>
      </c>
      <c r="H647" s="2">
        <v>1000</v>
      </c>
      <c r="I647" s="2">
        <v>500</v>
      </c>
      <c r="J647" s="2">
        <v>100</v>
      </c>
      <c r="K647" s="2">
        <v>100</v>
      </c>
      <c r="N647" s="9"/>
      <c r="V647" s="9"/>
      <c r="W647" s="9"/>
      <c r="X647" s="9"/>
      <c r="Y647" s="9"/>
      <c r="Z647" s="9"/>
      <c r="AA647" s="9"/>
      <c r="AB647" s="9"/>
      <c r="AC647" s="9"/>
      <c r="AD647" s="9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9" t="s">
        <v>349</v>
      </c>
      <c r="CB647" s="2" t="s">
        <v>110</v>
      </c>
    </row>
    <row r="648" spans="1:80" ht="12.75" customHeight="1" x14ac:dyDescent="0.2">
      <c r="A648" s="2" t="s">
        <v>2101</v>
      </c>
      <c r="B648" s="3" t="s">
        <v>2102</v>
      </c>
      <c r="C648" s="3" t="s">
        <v>2103</v>
      </c>
      <c r="D648" s="16">
        <v>44896</v>
      </c>
      <c r="E648" s="14" t="s">
        <v>82</v>
      </c>
      <c r="F648" s="2">
        <v>2</v>
      </c>
      <c r="G648" s="2">
        <f>SUM(60*0.14)</f>
        <v>8.4</v>
      </c>
      <c r="H648" s="2">
        <v>2500</v>
      </c>
      <c r="I648" s="2">
        <v>1500</v>
      </c>
      <c r="J648" s="2">
        <v>200</v>
      </c>
      <c r="N648" s="9"/>
      <c r="V648" s="9"/>
      <c r="W648" s="9"/>
      <c r="X648" s="9"/>
      <c r="Y648" s="9"/>
      <c r="Z648" s="9"/>
      <c r="AA648" s="9"/>
      <c r="AB648" s="9"/>
      <c r="AC648" s="9"/>
      <c r="AD648" s="9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9" t="s">
        <v>253</v>
      </c>
      <c r="CB648" s="2" t="s">
        <v>173</v>
      </c>
    </row>
    <row r="649" spans="1:80" ht="12.75" customHeight="1" x14ac:dyDescent="0.2">
      <c r="A649" s="2" t="s">
        <v>2104</v>
      </c>
      <c r="B649" s="3" t="s">
        <v>2105</v>
      </c>
      <c r="C649" s="3" t="s">
        <v>2106</v>
      </c>
      <c r="D649" s="16">
        <v>44317</v>
      </c>
      <c r="E649" s="14" t="s">
        <v>82</v>
      </c>
      <c r="F649" s="2">
        <v>1</v>
      </c>
      <c r="G649" s="2">
        <v>12</v>
      </c>
      <c r="H649" s="2">
        <v>1000</v>
      </c>
      <c r="I649" s="2">
        <v>500</v>
      </c>
      <c r="J649" s="2" t="s">
        <v>207</v>
      </c>
      <c r="N649" s="9"/>
      <c r="V649" s="9"/>
      <c r="W649" s="9"/>
      <c r="X649" s="9"/>
      <c r="Y649" s="9"/>
      <c r="Z649" s="9"/>
      <c r="AA649" s="9"/>
      <c r="AB649" s="9"/>
      <c r="AC649" s="9"/>
      <c r="AD649" s="9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9" t="s">
        <v>2107</v>
      </c>
      <c r="CB649" s="2" t="s">
        <v>110</v>
      </c>
    </row>
    <row r="650" spans="1:80" ht="12.75" customHeight="1" x14ac:dyDescent="0.2">
      <c r="A650" s="2" t="s">
        <v>2108</v>
      </c>
      <c r="B650" s="3" t="s">
        <v>2109</v>
      </c>
      <c r="C650" s="3" t="s">
        <v>2110</v>
      </c>
      <c r="D650" s="16">
        <v>46013</v>
      </c>
      <c r="E650" s="14" t="s">
        <v>82</v>
      </c>
      <c r="F650" s="2">
        <v>5</v>
      </c>
      <c r="G650" s="2">
        <v>30</v>
      </c>
      <c r="H650" s="2">
        <v>1000</v>
      </c>
      <c r="I650" s="2">
        <v>500</v>
      </c>
      <c r="J650" s="2" t="s">
        <v>135</v>
      </c>
      <c r="N650" s="9"/>
      <c r="V650" s="9"/>
      <c r="W650" s="9"/>
      <c r="X650" s="9"/>
      <c r="Y650" s="9"/>
      <c r="Z650" s="9"/>
      <c r="AA650" s="9"/>
      <c r="AB650" s="9"/>
      <c r="AC650" s="9"/>
      <c r="AD650" s="9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9" t="s">
        <v>349</v>
      </c>
      <c r="CB650" s="2" t="s">
        <v>110</v>
      </c>
    </row>
    <row r="651" spans="1:80" ht="12.75" customHeight="1" x14ac:dyDescent="0.2">
      <c r="A651" s="2" t="s">
        <v>2111</v>
      </c>
      <c r="B651" s="3" t="s">
        <v>2112</v>
      </c>
      <c r="C651" s="3" t="s">
        <v>2113</v>
      </c>
      <c r="D651" s="16">
        <v>42327</v>
      </c>
      <c r="E651" s="14" t="s">
        <v>82</v>
      </c>
      <c r="F651" s="2">
        <v>5</v>
      </c>
      <c r="G651" s="2">
        <v>36</v>
      </c>
      <c r="H651" s="2">
        <v>1000</v>
      </c>
      <c r="I651" s="2">
        <v>500</v>
      </c>
      <c r="J651" s="2">
        <v>100</v>
      </c>
      <c r="N651" s="9"/>
      <c r="V651" s="9"/>
      <c r="W651" s="9"/>
      <c r="X651" s="9"/>
      <c r="Y651" s="9"/>
      <c r="Z651" s="9"/>
      <c r="AA651" s="9"/>
      <c r="AB651" s="9"/>
      <c r="AC651" s="9"/>
      <c r="AD651" s="9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9" t="s">
        <v>349</v>
      </c>
      <c r="CB651" s="2" t="s">
        <v>110</v>
      </c>
    </row>
    <row r="652" spans="1:80" ht="12.75" customHeight="1" x14ac:dyDescent="0.2">
      <c r="A652" s="2" t="s">
        <v>2114</v>
      </c>
      <c r="B652" s="3" t="s">
        <v>2115</v>
      </c>
      <c r="C652" s="3" t="s">
        <v>2116</v>
      </c>
      <c r="D652" s="16">
        <v>34942</v>
      </c>
      <c r="E652" s="14">
        <v>41562</v>
      </c>
      <c r="F652" s="2">
        <v>1</v>
      </c>
      <c r="G652" s="2">
        <v>500</v>
      </c>
      <c r="H652" s="2">
        <v>300</v>
      </c>
      <c r="I652" s="2">
        <v>200</v>
      </c>
      <c r="N652" s="9"/>
      <c r="V652" s="9"/>
      <c r="W652" s="9"/>
      <c r="X652" s="9"/>
      <c r="Y652" s="9"/>
      <c r="Z652" s="9"/>
      <c r="AA652" s="9"/>
      <c r="AB652" s="9"/>
      <c r="AC652" s="9"/>
      <c r="AD652" s="9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9" t="s">
        <v>253</v>
      </c>
      <c r="CB652" s="2" t="s">
        <v>216</v>
      </c>
    </row>
    <row r="653" spans="1:80" ht="12.75" customHeight="1" x14ac:dyDescent="0.2">
      <c r="A653" s="2" t="s">
        <v>2117</v>
      </c>
      <c r="B653" s="3" t="s">
        <v>2118</v>
      </c>
      <c r="C653" s="3" t="s">
        <v>2119</v>
      </c>
      <c r="D653" s="16">
        <v>44851</v>
      </c>
      <c r="E653" s="14" t="s">
        <v>82</v>
      </c>
      <c r="F653" s="2">
        <v>300</v>
      </c>
      <c r="G653" s="2">
        <v>209</v>
      </c>
      <c r="H653" s="2">
        <v>1000</v>
      </c>
      <c r="I653" s="2">
        <v>400</v>
      </c>
      <c r="K653" s="2">
        <v>100</v>
      </c>
      <c r="N653" s="9"/>
      <c r="V653" s="9"/>
      <c r="W653" s="9"/>
      <c r="X653" s="9"/>
      <c r="Y653" s="9"/>
      <c r="Z653" s="9"/>
      <c r="AA653" s="9"/>
      <c r="AB653" s="9"/>
      <c r="AC653" s="9"/>
      <c r="AD653" s="9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9" t="s">
        <v>941</v>
      </c>
      <c r="CB653" s="9" t="s">
        <v>100</v>
      </c>
    </row>
    <row r="654" spans="1:80" ht="12.75" customHeight="1" x14ac:dyDescent="0.2">
      <c r="A654" s="2" t="s">
        <v>2120</v>
      </c>
      <c r="B654" s="3" t="s">
        <v>2121</v>
      </c>
      <c r="C654" s="3" t="s">
        <v>2122</v>
      </c>
      <c r="D654" s="16">
        <v>39569</v>
      </c>
      <c r="E654" s="14">
        <v>45292</v>
      </c>
      <c r="F654" s="2">
        <v>5</v>
      </c>
      <c r="G654" s="2">
        <v>10</v>
      </c>
      <c r="H654" s="2">
        <v>1500</v>
      </c>
      <c r="I654" s="2">
        <v>100</v>
      </c>
      <c r="J654" s="2" t="s">
        <v>135</v>
      </c>
      <c r="K654" s="2">
        <v>100</v>
      </c>
      <c r="N654" s="9"/>
      <c r="V654" s="9"/>
      <c r="W654" s="9"/>
      <c r="X654" s="9"/>
      <c r="Y654" s="9"/>
      <c r="Z654" s="9"/>
      <c r="AA654" s="9"/>
      <c r="AB654" s="9"/>
      <c r="AC654" s="9"/>
      <c r="AD654" s="9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9" t="s">
        <v>263</v>
      </c>
      <c r="CB654" s="9" t="s">
        <v>100</v>
      </c>
    </row>
    <row r="655" spans="1:80" ht="12.75" customHeight="1" x14ac:dyDescent="0.2">
      <c r="A655" s="2" t="s">
        <v>2123</v>
      </c>
      <c r="B655" s="3" t="s">
        <v>2124</v>
      </c>
      <c r="C655" s="3" t="s">
        <v>2125</v>
      </c>
      <c r="D655" s="16">
        <v>41494</v>
      </c>
      <c r="E655" s="14" t="s">
        <v>82</v>
      </c>
      <c r="F655" s="2">
        <v>4</v>
      </c>
      <c r="G655" s="2" t="s">
        <v>82</v>
      </c>
      <c r="H655" s="2">
        <v>4000</v>
      </c>
      <c r="I655" s="2">
        <v>1000</v>
      </c>
      <c r="K655" s="2">
        <v>100</v>
      </c>
      <c r="N655" s="9"/>
      <c r="V655" s="9"/>
      <c r="W655" s="9"/>
      <c r="X655" s="9"/>
      <c r="Y655" s="9"/>
      <c r="Z655" s="9"/>
      <c r="AA655" s="9"/>
      <c r="AB655" s="9"/>
      <c r="AC655" s="9"/>
      <c r="AD655" s="9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9" t="s">
        <v>177</v>
      </c>
      <c r="CB655" s="9" t="s">
        <v>465</v>
      </c>
    </row>
    <row r="656" spans="1:80" ht="12.75" customHeight="1" x14ac:dyDescent="0.2">
      <c r="A656" s="38" t="s">
        <v>2126</v>
      </c>
      <c r="B656" s="3" t="s">
        <v>2127</v>
      </c>
      <c r="C656" s="39" t="s">
        <v>2128</v>
      </c>
      <c r="D656" s="40">
        <v>42457</v>
      </c>
      <c r="E656" s="40" t="s">
        <v>82</v>
      </c>
      <c r="F656" s="38">
        <v>0.5</v>
      </c>
      <c r="G656" s="38">
        <v>6</v>
      </c>
      <c r="H656" s="38">
        <v>300</v>
      </c>
      <c r="I656" s="38">
        <v>10</v>
      </c>
      <c r="J656" s="38"/>
      <c r="K656" s="38"/>
      <c r="L656" s="38"/>
      <c r="M656" s="38"/>
      <c r="N656" s="41">
        <v>200</v>
      </c>
      <c r="O656" s="41"/>
      <c r="P656" s="41"/>
      <c r="Q656" s="41"/>
      <c r="R656" s="41"/>
      <c r="S656" s="41"/>
      <c r="T656" s="41">
        <v>1000</v>
      </c>
      <c r="U656" s="41"/>
      <c r="V656" s="41">
        <v>2000</v>
      </c>
      <c r="W656" s="41"/>
      <c r="X656" s="41">
        <v>2000</v>
      </c>
      <c r="Y656" s="41"/>
      <c r="Z656" s="41"/>
      <c r="AA656" s="41"/>
      <c r="AB656" s="41"/>
      <c r="AC656" s="41"/>
      <c r="AD656" s="41">
        <v>500</v>
      </c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  <c r="BD656" s="38"/>
      <c r="BE656" s="38"/>
      <c r="BF656" s="38"/>
      <c r="BG656" s="38"/>
      <c r="BH656" s="38"/>
      <c r="BI656" s="38"/>
      <c r="BJ656" s="38"/>
      <c r="BK656" s="38"/>
      <c r="BL656" s="38"/>
      <c r="BM656" s="38"/>
      <c r="BN656" s="38"/>
      <c r="BO656" s="38"/>
      <c r="BP656" s="38"/>
      <c r="BQ656" s="38"/>
      <c r="BR656" s="38"/>
      <c r="BS656" s="38"/>
      <c r="BT656" s="38"/>
      <c r="BU656" s="38"/>
      <c r="BV656" s="38"/>
      <c r="BW656" s="38"/>
      <c r="BX656" s="38"/>
      <c r="BY656" s="38"/>
      <c r="BZ656" s="38"/>
      <c r="CA656" s="41" t="s">
        <v>119</v>
      </c>
      <c r="CB656" s="41" t="s">
        <v>115</v>
      </c>
    </row>
    <row r="657" spans="1:80" ht="12.75" customHeight="1" x14ac:dyDescent="0.2">
      <c r="A657" s="2" t="s">
        <v>2129</v>
      </c>
      <c r="B657" s="3" t="s">
        <v>2130</v>
      </c>
      <c r="C657" s="3" t="s">
        <v>2131</v>
      </c>
      <c r="D657" s="16">
        <v>42702</v>
      </c>
      <c r="E657" s="14" t="s">
        <v>82</v>
      </c>
      <c r="F657" s="2">
        <v>0.5</v>
      </c>
      <c r="G657" s="2">
        <v>30</v>
      </c>
      <c r="H657" s="2">
        <v>517</v>
      </c>
      <c r="I657" s="2">
        <v>421</v>
      </c>
      <c r="J657" s="2">
        <v>100</v>
      </c>
      <c r="K657" s="2">
        <v>100</v>
      </c>
      <c r="N657" s="9"/>
      <c r="V657" s="9"/>
      <c r="W657" s="9"/>
      <c r="X657" s="9"/>
      <c r="Y657" s="9"/>
      <c r="Z657" s="9"/>
      <c r="AA657" s="9"/>
      <c r="AB657" s="9"/>
      <c r="AC657" s="9"/>
      <c r="AD657" s="9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9" t="s">
        <v>488</v>
      </c>
      <c r="CB657" s="9" t="s">
        <v>342</v>
      </c>
    </row>
    <row r="658" spans="1:80" s="17" customFormat="1" ht="12.75" customHeight="1" x14ac:dyDescent="0.2">
      <c r="A658" s="2" t="s">
        <v>2132</v>
      </c>
      <c r="B658" s="3" t="s">
        <v>2133</v>
      </c>
      <c r="C658" s="3" t="s">
        <v>2134</v>
      </c>
      <c r="D658" s="16">
        <v>43831</v>
      </c>
      <c r="E658" s="14" t="s">
        <v>82</v>
      </c>
      <c r="F658" s="2">
        <v>1</v>
      </c>
      <c r="G658" s="2">
        <v>6</v>
      </c>
      <c r="H658" s="2">
        <v>1000</v>
      </c>
      <c r="I658" s="2">
        <v>400</v>
      </c>
      <c r="J658" s="2" t="s">
        <v>82</v>
      </c>
      <c r="K658" s="2" t="s">
        <v>82</v>
      </c>
      <c r="L658" s="2"/>
      <c r="M658" s="2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9" t="s">
        <v>231</v>
      </c>
      <c r="CB658" s="9" t="s">
        <v>89</v>
      </c>
    </row>
    <row r="659" spans="1:80" ht="12.75" customHeight="1" x14ac:dyDescent="0.2">
      <c r="A659" s="2" t="s">
        <v>2135</v>
      </c>
      <c r="B659" s="3" t="s">
        <v>2136</v>
      </c>
      <c r="C659" s="3" t="s">
        <v>1459</v>
      </c>
      <c r="D659" s="16">
        <v>44389</v>
      </c>
      <c r="E659" s="14" t="s">
        <v>82</v>
      </c>
      <c r="F659" s="2">
        <v>2</v>
      </c>
      <c r="G659" s="2">
        <v>6</v>
      </c>
      <c r="H659" s="2">
        <v>100</v>
      </c>
      <c r="I659" s="2">
        <v>100</v>
      </c>
      <c r="N659" s="9"/>
      <c r="V659" s="9"/>
      <c r="W659" s="9"/>
      <c r="X659" s="9"/>
      <c r="Y659" s="9"/>
      <c r="Z659" s="9"/>
      <c r="AA659" s="9"/>
      <c r="AB659" s="9"/>
      <c r="AC659" s="9"/>
      <c r="AD659" s="9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9" t="s">
        <v>109</v>
      </c>
      <c r="CB659" s="9" t="s">
        <v>123</v>
      </c>
    </row>
    <row r="660" spans="1:80" ht="12.75" customHeight="1" x14ac:dyDescent="0.2">
      <c r="A660" s="2" t="s">
        <v>2137</v>
      </c>
      <c r="B660" s="3" t="s">
        <v>2138</v>
      </c>
      <c r="C660" s="3" t="s">
        <v>2139</v>
      </c>
      <c r="D660" s="16">
        <v>43451</v>
      </c>
      <c r="E660" s="14" t="s">
        <v>82</v>
      </c>
      <c r="F660" s="2">
        <v>5</v>
      </c>
      <c r="G660" s="2">
        <v>12</v>
      </c>
      <c r="H660" s="2">
        <v>1000</v>
      </c>
      <c r="I660" s="2">
        <v>500</v>
      </c>
      <c r="J660" s="2">
        <v>100</v>
      </c>
      <c r="K660" s="2" t="s">
        <v>82</v>
      </c>
      <c r="N660" s="9"/>
      <c r="V660" s="9"/>
      <c r="W660" s="9"/>
      <c r="X660" s="9"/>
      <c r="Y660" s="9"/>
      <c r="Z660" s="9"/>
      <c r="AA660" s="9"/>
      <c r="AB660" s="9"/>
      <c r="AC660" s="9"/>
      <c r="AD660" s="9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9" t="s">
        <v>159</v>
      </c>
      <c r="CB660" s="9" t="s">
        <v>342</v>
      </c>
    </row>
    <row r="661" spans="1:80" ht="12.75" customHeight="1" x14ac:dyDescent="0.2">
      <c r="A661" s="2" t="s">
        <v>2140</v>
      </c>
      <c r="B661" s="3" t="s">
        <v>2141</v>
      </c>
      <c r="C661" s="15" t="s">
        <v>2142</v>
      </c>
      <c r="D661" s="16">
        <v>43003</v>
      </c>
      <c r="E661" s="14" t="s">
        <v>82</v>
      </c>
      <c r="F661" s="2">
        <v>2</v>
      </c>
      <c r="G661" s="2">
        <v>30</v>
      </c>
      <c r="H661" s="2">
        <v>1500</v>
      </c>
      <c r="I661" s="2">
        <v>1000</v>
      </c>
      <c r="J661" s="2">
        <v>100</v>
      </c>
      <c r="K661" s="2">
        <v>100</v>
      </c>
      <c r="N661" s="9"/>
      <c r="V661" s="9"/>
      <c r="W661" s="9"/>
      <c r="X661" s="9"/>
      <c r="Y661" s="9"/>
      <c r="Z661" s="9"/>
      <c r="AA661" s="9"/>
      <c r="AB661" s="9"/>
      <c r="AC661" s="9"/>
      <c r="AD661" s="9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9" t="s">
        <v>923</v>
      </c>
      <c r="CB661" s="2" t="s">
        <v>100</v>
      </c>
    </row>
    <row r="662" spans="1:80" ht="12.75" customHeight="1" x14ac:dyDescent="0.2">
      <c r="A662" s="25" t="s">
        <v>2143</v>
      </c>
      <c r="B662" s="3" t="s">
        <v>2144</v>
      </c>
      <c r="C662" s="42" t="s">
        <v>2145</v>
      </c>
      <c r="D662" s="16">
        <v>43862</v>
      </c>
      <c r="E662" s="14" t="s">
        <v>82</v>
      </c>
      <c r="F662" s="2">
        <v>2</v>
      </c>
      <c r="G662" s="2">
        <v>1.2</v>
      </c>
      <c r="H662" s="2">
        <v>1000</v>
      </c>
      <c r="I662" s="2">
        <v>400</v>
      </c>
      <c r="N662" s="9"/>
      <c r="V662" s="9"/>
      <c r="W662" s="9"/>
      <c r="X662" s="9"/>
      <c r="Y662" s="9"/>
      <c r="Z662" s="9"/>
      <c r="AA662" s="9"/>
      <c r="AB662" s="9"/>
      <c r="AC662" s="9"/>
      <c r="AD662" s="9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9" t="s">
        <v>414</v>
      </c>
      <c r="CB662" s="9" t="s">
        <v>89</v>
      </c>
    </row>
    <row r="663" spans="1:80" ht="12.75" customHeight="1" x14ac:dyDescent="0.2">
      <c r="A663" s="2" t="s">
        <v>2146</v>
      </c>
      <c r="B663" s="3" t="s">
        <v>2147</v>
      </c>
      <c r="C663" s="3" t="s">
        <v>2148</v>
      </c>
      <c r="D663" s="16">
        <v>43831</v>
      </c>
      <c r="E663" s="14" t="s">
        <v>82</v>
      </c>
      <c r="F663" s="2">
        <v>1</v>
      </c>
      <c r="G663" s="2">
        <v>6</v>
      </c>
      <c r="H663" s="2">
        <v>1000</v>
      </c>
      <c r="I663" s="2">
        <v>400</v>
      </c>
      <c r="J663" s="2" t="s">
        <v>82</v>
      </c>
      <c r="K663" s="2" t="s">
        <v>82</v>
      </c>
      <c r="N663" s="9"/>
      <c r="V663" s="9"/>
      <c r="W663" s="9"/>
      <c r="X663" s="9"/>
      <c r="Y663" s="9"/>
      <c r="Z663" s="9"/>
      <c r="AA663" s="9"/>
      <c r="AB663" s="9"/>
      <c r="AC663" s="9"/>
      <c r="AD663" s="9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9" t="s">
        <v>349</v>
      </c>
      <c r="CB663" s="9" t="s">
        <v>89</v>
      </c>
    </row>
    <row r="664" spans="1:80" ht="12.75" customHeight="1" x14ac:dyDescent="0.2">
      <c r="A664" s="2" t="s">
        <v>2149</v>
      </c>
      <c r="B664" s="3" t="s">
        <v>2150</v>
      </c>
      <c r="C664" s="3" t="s">
        <v>2151</v>
      </c>
      <c r="D664" s="16">
        <v>44095</v>
      </c>
      <c r="E664" s="14" t="s">
        <v>82</v>
      </c>
      <c r="F664" s="2">
        <v>7</v>
      </c>
      <c r="G664" s="2">
        <v>100</v>
      </c>
      <c r="H664" s="2">
        <v>6000</v>
      </c>
      <c r="I664" s="2">
        <v>1250</v>
      </c>
      <c r="J664" s="2" t="s">
        <v>207</v>
      </c>
      <c r="N664" s="9"/>
      <c r="V664" s="9"/>
      <c r="W664" s="9"/>
      <c r="X664" s="9"/>
      <c r="Y664" s="9"/>
      <c r="Z664" s="9"/>
      <c r="AA664" s="9"/>
      <c r="AB664" s="9"/>
      <c r="AC664" s="9"/>
      <c r="AD664" s="9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9" t="s">
        <v>83</v>
      </c>
      <c r="CB664" s="9" t="s">
        <v>100</v>
      </c>
    </row>
    <row r="665" spans="1:80" ht="12.75" customHeight="1" x14ac:dyDescent="0.2">
      <c r="A665" s="2" t="s">
        <v>2152</v>
      </c>
      <c r="B665" s="3" t="s">
        <v>2153</v>
      </c>
      <c r="C665" s="3" t="s">
        <v>2154</v>
      </c>
      <c r="D665" s="16">
        <v>39856</v>
      </c>
      <c r="E665" s="14">
        <v>44550</v>
      </c>
      <c r="F665" s="2">
        <v>30</v>
      </c>
      <c r="G665" s="2">
        <v>42</v>
      </c>
      <c r="H665" s="2">
        <v>4000</v>
      </c>
      <c r="I665" s="2">
        <v>1500</v>
      </c>
      <c r="J665" s="2">
        <v>100</v>
      </c>
      <c r="K665" s="2">
        <v>100</v>
      </c>
      <c r="N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  <c r="BO665" s="9"/>
      <c r="BP665" s="9"/>
      <c r="BQ665" s="9"/>
      <c r="BR665" s="9"/>
      <c r="BS665" s="9"/>
      <c r="BT665" s="9"/>
      <c r="BU665" s="9"/>
      <c r="BV665" s="9"/>
      <c r="BW665" s="9"/>
      <c r="BX665" s="9"/>
      <c r="BY665" s="9"/>
      <c r="BZ665" s="9"/>
      <c r="CA665" s="9" t="s">
        <v>99</v>
      </c>
      <c r="CB665" s="9" t="s">
        <v>100</v>
      </c>
    </row>
    <row r="666" spans="1:80" ht="12.75" customHeight="1" x14ac:dyDescent="0.2">
      <c r="A666" s="2" t="s">
        <v>2155</v>
      </c>
      <c r="B666" s="3" t="s">
        <v>2156</v>
      </c>
      <c r="C666" s="3" t="s">
        <v>2157</v>
      </c>
      <c r="D666" s="16">
        <v>43651</v>
      </c>
      <c r="E666" s="14" t="s">
        <v>82</v>
      </c>
      <c r="F666" s="2">
        <v>11</v>
      </c>
      <c r="G666" s="2">
        <v>24</v>
      </c>
      <c r="H666" s="2">
        <v>2000</v>
      </c>
      <c r="I666" s="2">
        <v>2000</v>
      </c>
      <c r="J666" s="2">
        <v>100</v>
      </c>
      <c r="K666" s="2">
        <v>100</v>
      </c>
      <c r="N666" s="9"/>
      <c r="V666" s="9"/>
      <c r="W666" s="9"/>
      <c r="X666" s="9"/>
      <c r="Y666" s="9"/>
      <c r="Z666" s="9"/>
      <c r="AA666" s="9"/>
      <c r="AB666" s="9"/>
      <c r="AC666" s="9"/>
      <c r="AD666" s="9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9" t="s">
        <v>1149</v>
      </c>
      <c r="CB666" s="9" t="s">
        <v>100</v>
      </c>
    </row>
    <row r="667" spans="1:80" ht="12.75" customHeight="1" x14ac:dyDescent="0.2">
      <c r="A667" s="25" t="s">
        <v>2158</v>
      </c>
      <c r="B667" s="3" t="s">
        <v>2159</v>
      </c>
      <c r="C667" s="1" t="s">
        <v>2160</v>
      </c>
      <c r="D667" s="16">
        <v>43899</v>
      </c>
      <c r="E667" s="14" t="s">
        <v>82</v>
      </c>
      <c r="F667" s="2">
        <v>2</v>
      </c>
      <c r="G667" s="2">
        <f>SUM(0.02*60)</f>
        <v>1.2</v>
      </c>
      <c r="H667" s="2">
        <v>1000</v>
      </c>
      <c r="I667" s="2">
        <v>400</v>
      </c>
      <c r="N667" s="9"/>
      <c r="V667" s="9"/>
      <c r="W667" s="9"/>
      <c r="X667" s="9"/>
      <c r="Y667" s="9"/>
      <c r="Z667" s="9"/>
      <c r="AA667" s="9"/>
      <c r="AB667" s="9"/>
      <c r="AC667" s="9"/>
      <c r="AD667" s="9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9" t="s">
        <v>109</v>
      </c>
      <c r="CB667" s="2" t="s">
        <v>89</v>
      </c>
    </row>
    <row r="668" spans="1:80" ht="12.75" customHeight="1" x14ac:dyDescent="0.2">
      <c r="A668" s="25" t="s">
        <v>2161</v>
      </c>
      <c r="B668" s="3" t="s">
        <v>2162</v>
      </c>
      <c r="C668" s="1" t="s">
        <v>2163</v>
      </c>
      <c r="D668" s="16">
        <v>44805</v>
      </c>
      <c r="E668" s="14" t="s">
        <v>82</v>
      </c>
      <c r="F668" s="2">
        <v>1</v>
      </c>
      <c r="G668" s="2">
        <f>SUM(0.2*60)</f>
        <v>12</v>
      </c>
      <c r="H668" s="2">
        <v>15000</v>
      </c>
      <c r="I668" s="2">
        <v>3000</v>
      </c>
      <c r="N668" s="9"/>
      <c r="T668" s="9">
        <v>5000</v>
      </c>
      <c r="V668" s="9"/>
      <c r="W668" s="9"/>
      <c r="X668" s="9"/>
      <c r="Y668" s="9"/>
      <c r="Z668" s="9"/>
      <c r="AA668" s="9"/>
      <c r="AB668" s="9"/>
      <c r="AC668" s="9"/>
      <c r="AD668" s="9">
        <v>5000</v>
      </c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9" t="s">
        <v>109</v>
      </c>
      <c r="CB668" s="2" t="s">
        <v>154</v>
      </c>
    </row>
    <row r="669" spans="1:80" ht="12.75" customHeight="1" x14ac:dyDescent="0.2">
      <c r="A669" s="2" t="s">
        <v>2164</v>
      </c>
      <c r="B669" s="3" t="s">
        <v>2165</v>
      </c>
      <c r="C669" s="3" t="s">
        <v>2166</v>
      </c>
      <c r="D669" s="16">
        <v>41487</v>
      </c>
      <c r="E669" s="14">
        <v>41723</v>
      </c>
      <c r="F669" s="2">
        <v>100</v>
      </c>
      <c r="G669" s="2">
        <v>133</v>
      </c>
      <c r="H669" s="2">
        <v>50</v>
      </c>
      <c r="I669" s="2">
        <v>25</v>
      </c>
      <c r="N669" s="9"/>
      <c r="V669" s="9"/>
      <c r="W669" s="9"/>
      <c r="X669" s="9"/>
      <c r="Y669" s="9"/>
      <c r="Z669" s="9"/>
      <c r="AA669" s="9"/>
      <c r="AB669" s="9"/>
      <c r="AC669" s="9"/>
      <c r="AD669" s="9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9" t="s">
        <v>109</v>
      </c>
      <c r="CB669" s="2" t="s">
        <v>123</v>
      </c>
    </row>
    <row r="670" spans="1:80" ht="12.75" customHeight="1" x14ac:dyDescent="0.2">
      <c r="A670" s="2" t="s">
        <v>2167</v>
      </c>
      <c r="B670" s="3" t="s">
        <v>2168</v>
      </c>
      <c r="C670" s="52" t="s">
        <v>2169</v>
      </c>
      <c r="D670" s="16">
        <v>41231</v>
      </c>
      <c r="E670" s="14" t="s">
        <v>82</v>
      </c>
      <c r="F670" s="2">
        <v>21</v>
      </c>
      <c r="G670" s="2">
        <v>59</v>
      </c>
      <c r="H670" s="2">
        <v>10000</v>
      </c>
      <c r="I670" s="2">
        <v>3000</v>
      </c>
      <c r="J670" s="2">
        <v>100</v>
      </c>
      <c r="K670" s="2">
        <v>100</v>
      </c>
      <c r="N670" s="9"/>
      <c r="V670" s="9"/>
      <c r="W670" s="9"/>
      <c r="X670" s="9"/>
      <c r="Y670" s="9"/>
      <c r="Z670" s="9"/>
      <c r="AA670" s="9"/>
      <c r="AB670" s="9"/>
      <c r="AC670" s="9"/>
      <c r="AD670" s="9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9" t="s">
        <v>263</v>
      </c>
      <c r="CB670" s="9" t="s">
        <v>100</v>
      </c>
    </row>
    <row r="671" spans="1:80" ht="12.75" customHeight="1" x14ac:dyDescent="0.2">
      <c r="A671" s="2" t="s">
        <v>2170</v>
      </c>
      <c r="B671" s="3" t="s">
        <v>2171</v>
      </c>
      <c r="C671" s="53" t="s">
        <v>2172</v>
      </c>
      <c r="D671" s="30">
        <v>39853</v>
      </c>
      <c r="E671" s="14">
        <v>45992</v>
      </c>
      <c r="F671" s="2">
        <v>40</v>
      </c>
      <c r="G671" s="2">
        <v>466</v>
      </c>
      <c r="H671" s="2">
        <v>600</v>
      </c>
      <c r="I671" s="2">
        <v>400</v>
      </c>
      <c r="K671" s="2">
        <v>100</v>
      </c>
      <c r="N671" s="9"/>
      <c r="V671" s="9"/>
      <c r="W671" s="9"/>
      <c r="X671" s="9"/>
      <c r="Y671" s="9"/>
      <c r="Z671" s="9"/>
      <c r="AA671" s="9"/>
      <c r="AB671" s="9"/>
      <c r="AC671" s="9"/>
      <c r="AD671" s="9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9" t="s">
        <v>99</v>
      </c>
      <c r="CB671" s="9" t="s">
        <v>154</v>
      </c>
    </row>
    <row r="672" spans="1:80" ht="12.75" customHeight="1" x14ac:dyDescent="0.2">
      <c r="A672" s="2" t="s">
        <v>2173</v>
      </c>
      <c r="B672" s="3" t="s">
        <v>2174</v>
      </c>
      <c r="C672" s="3" t="s">
        <v>2175</v>
      </c>
      <c r="D672" s="30">
        <v>35779</v>
      </c>
      <c r="E672" s="14">
        <v>43534</v>
      </c>
      <c r="F672" s="2">
        <v>5</v>
      </c>
      <c r="G672" s="2">
        <v>30</v>
      </c>
      <c r="H672" s="2">
        <v>1000</v>
      </c>
      <c r="I672" s="2">
        <v>500</v>
      </c>
      <c r="J672" s="2">
        <v>100</v>
      </c>
      <c r="K672" s="2">
        <v>100</v>
      </c>
      <c r="N672" s="9"/>
      <c r="V672" s="9"/>
      <c r="W672" s="9"/>
      <c r="X672" s="9"/>
      <c r="Y672" s="9"/>
      <c r="Z672" s="9"/>
      <c r="AA672" s="9"/>
      <c r="AB672" s="9"/>
      <c r="AC672" s="9"/>
      <c r="AD672" s="9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9" t="s">
        <v>241</v>
      </c>
      <c r="CB672" s="9" t="s">
        <v>110</v>
      </c>
    </row>
    <row r="673" spans="1:80" ht="12.75" customHeight="1" x14ac:dyDescent="0.2">
      <c r="A673" s="2" t="s">
        <v>2176</v>
      </c>
      <c r="B673" s="3" t="s">
        <v>2177</v>
      </c>
      <c r="C673" s="3" t="s">
        <v>2175</v>
      </c>
      <c r="D673" s="30">
        <v>40087</v>
      </c>
      <c r="E673" s="14">
        <v>43534</v>
      </c>
      <c r="F673" s="2">
        <v>1.5</v>
      </c>
      <c r="G673" s="2">
        <v>15</v>
      </c>
      <c r="H673" s="2">
        <v>1000</v>
      </c>
      <c r="I673" s="2">
        <v>500</v>
      </c>
      <c r="J673" s="2">
        <v>100</v>
      </c>
      <c r="K673" s="2">
        <v>100</v>
      </c>
      <c r="N673" s="9"/>
      <c r="V673" s="9"/>
      <c r="W673" s="9"/>
      <c r="X673" s="9"/>
      <c r="Y673" s="9"/>
      <c r="Z673" s="9"/>
      <c r="AA673" s="9"/>
      <c r="AB673" s="9"/>
      <c r="AC673" s="9"/>
      <c r="AD673" s="9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9" t="s">
        <v>241</v>
      </c>
      <c r="CB673" s="9" t="s">
        <v>110</v>
      </c>
    </row>
    <row r="674" spans="1:80" ht="12.75" customHeight="1" x14ac:dyDescent="0.2">
      <c r="A674" s="2" t="s">
        <v>2178</v>
      </c>
      <c r="B674" s="3" t="s">
        <v>2179</v>
      </c>
      <c r="C674" s="3" t="s">
        <v>2175</v>
      </c>
      <c r="D674" s="16">
        <v>42326</v>
      </c>
      <c r="E674" s="14" t="s">
        <v>82</v>
      </c>
      <c r="F674" s="2">
        <v>2</v>
      </c>
      <c r="G674" s="2">
        <v>12</v>
      </c>
      <c r="H674" s="2">
        <v>1000</v>
      </c>
      <c r="I674" s="2">
        <v>500</v>
      </c>
      <c r="J674" s="2">
        <v>100</v>
      </c>
      <c r="K674" s="2">
        <v>100</v>
      </c>
      <c r="N674" s="9"/>
      <c r="V674" s="9"/>
      <c r="W674" s="9"/>
      <c r="X674" s="9"/>
      <c r="Y674" s="9"/>
      <c r="Z674" s="9"/>
      <c r="AA674" s="9"/>
      <c r="AB674" s="9"/>
      <c r="AC674" s="9"/>
      <c r="AD674" s="9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9" t="s">
        <v>241</v>
      </c>
      <c r="CB674" s="2" t="s">
        <v>110</v>
      </c>
    </row>
    <row r="675" spans="1:80" ht="12.75" customHeight="1" x14ac:dyDescent="0.2">
      <c r="A675" s="2" t="s">
        <v>2180</v>
      </c>
      <c r="B675" s="3" t="s">
        <v>2181</v>
      </c>
      <c r="C675" s="3" t="s">
        <v>2175</v>
      </c>
      <c r="D675" s="30">
        <v>34341</v>
      </c>
      <c r="E675" s="14">
        <v>43534</v>
      </c>
      <c r="F675" s="2">
        <v>0.1</v>
      </c>
      <c r="G675" s="2">
        <v>12</v>
      </c>
      <c r="H675" s="2">
        <v>1000</v>
      </c>
      <c r="I675" s="2">
        <v>100</v>
      </c>
      <c r="J675" s="2">
        <v>100</v>
      </c>
      <c r="K675" s="2">
        <v>100</v>
      </c>
      <c r="N675" s="9"/>
      <c r="V675" s="9"/>
      <c r="W675" s="9"/>
      <c r="X675" s="9"/>
      <c r="Y675" s="9"/>
      <c r="Z675" s="9"/>
      <c r="AA675" s="9"/>
      <c r="AB675" s="9">
        <v>1000</v>
      </c>
      <c r="AC675" s="9"/>
      <c r="AD675" s="9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>
        <v>1500</v>
      </c>
      <c r="BR675" s="2"/>
      <c r="BS675" s="2"/>
      <c r="BT675" s="2"/>
      <c r="BU675" s="2"/>
      <c r="BV675" s="2"/>
      <c r="BW675" s="2"/>
      <c r="BX675" s="2"/>
      <c r="BY675" s="2"/>
      <c r="BZ675" s="2"/>
      <c r="CA675" s="9" t="s">
        <v>241</v>
      </c>
      <c r="CB675" s="9" t="s">
        <v>2182</v>
      </c>
    </row>
    <row r="676" spans="1:80" ht="12.6" customHeight="1" x14ac:dyDescent="0.2">
      <c r="A676" s="2" t="s">
        <v>2183</v>
      </c>
      <c r="B676" s="3" t="s">
        <v>2184</v>
      </c>
      <c r="C676" s="3" t="s">
        <v>2185</v>
      </c>
      <c r="D676" s="30">
        <v>43922</v>
      </c>
      <c r="E676" s="14" t="s">
        <v>82</v>
      </c>
      <c r="F676" s="2">
        <v>0.05</v>
      </c>
      <c r="G676" s="2">
        <v>0.12</v>
      </c>
      <c r="H676" s="2">
        <v>4000</v>
      </c>
      <c r="I676" s="2">
        <v>200</v>
      </c>
      <c r="N676" s="9"/>
      <c r="V676" s="9"/>
      <c r="W676" s="9"/>
      <c r="X676" s="9"/>
      <c r="Y676" s="9"/>
      <c r="Z676" s="9"/>
      <c r="AA676" s="9"/>
      <c r="AB676" s="9"/>
      <c r="AC676" s="9"/>
      <c r="AD676" s="9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9" t="s">
        <v>93</v>
      </c>
      <c r="CB676" s="9" t="s">
        <v>2186</v>
      </c>
    </row>
    <row r="677" spans="1:80" ht="12.6" customHeight="1" x14ac:dyDescent="0.2">
      <c r="A677" s="2" t="s">
        <v>2187</v>
      </c>
      <c r="B677" s="3" t="s">
        <v>2188</v>
      </c>
      <c r="C677" s="3" t="s">
        <v>2189</v>
      </c>
      <c r="D677" s="16">
        <v>42095</v>
      </c>
      <c r="E677" s="14" t="s">
        <v>82</v>
      </c>
      <c r="F677" s="2">
        <v>14</v>
      </c>
      <c r="G677" s="2">
        <v>19.2</v>
      </c>
      <c r="H677" s="2">
        <v>5000</v>
      </c>
      <c r="I677" s="2">
        <v>250</v>
      </c>
      <c r="K677" s="2">
        <v>100</v>
      </c>
      <c r="N677" s="9"/>
      <c r="V677" s="9"/>
      <c r="W677" s="9"/>
      <c r="X677" s="9"/>
      <c r="Y677" s="9"/>
      <c r="Z677" s="9"/>
      <c r="AA677" s="9"/>
      <c r="AB677" s="9"/>
      <c r="AC677" s="9"/>
      <c r="AD677" s="9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9" t="s">
        <v>241</v>
      </c>
      <c r="CB677" s="9" t="s">
        <v>181</v>
      </c>
    </row>
    <row r="678" spans="1:80" ht="12.6" customHeight="1" x14ac:dyDescent="0.2">
      <c r="A678" s="2" t="s">
        <v>2190</v>
      </c>
      <c r="B678" s="3" t="s">
        <v>2191</v>
      </c>
      <c r="C678" s="3" t="s">
        <v>2192</v>
      </c>
      <c r="D678" s="16">
        <v>43084</v>
      </c>
      <c r="E678" s="14">
        <v>43475</v>
      </c>
      <c r="F678" s="2">
        <v>14</v>
      </c>
      <c r="G678" s="2" t="s">
        <v>82</v>
      </c>
      <c r="H678" s="2">
        <v>5000</v>
      </c>
      <c r="I678" s="2">
        <v>250</v>
      </c>
      <c r="K678" s="2">
        <v>100</v>
      </c>
      <c r="N678" s="9"/>
      <c r="S678" s="9">
        <v>200</v>
      </c>
      <c r="U678" s="9">
        <v>100</v>
      </c>
      <c r="V678" s="9"/>
      <c r="W678" s="9"/>
      <c r="X678" s="9"/>
      <c r="Y678" s="9"/>
      <c r="Z678" s="9"/>
      <c r="AA678" s="9"/>
      <c r="AB678" s="9"/>
      <c r="AC678" s="9"/>
      <c r="AD678" s="9">
        <v>500</v>
      </c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9" t="s">
        <v>241</v>
      </c>
      <c r="CB678" s="9" t="s">
        <v>181</v>
      </c>
    </row>
    <row r="679" spans="1:80" ht="12.75" customHeight="1" x14ac:dyDescent="0.2">
      <c r="A679" s="2" t="s">
        <v>2193</v>
      </c>
      <c r="B679" s="3" t="s">
        <v>2194</v>
      </c>
      <c r="C679" s="3" t="s">
        <v>2195</v>
      </c>
      <c r="D679" s="16">
        <v>44298</v>
      </c>
      <c r="E679" s="14" t="s">
        <v>82</v>
      </c>
      <c r="F679" s="2">
        <v>33</v>
      </c>
      <c r="G679" s="2" t="s">
        <v>82</v>
      </c>
      <c r="H679" s="2">
        <v>3000</v>
      </c>
      <c r="I679" s="2">
        <v>300</v>
      </c>
      <c r="J679" s="2">
        <v>100</v>
      </c>
      <c r="K679" s="2">
        <v>100</v>
      </c>
      <c r="N679" s="9"/>
      <c r="V679" s="9"/>
      <c r="W679" s="9"/>
      <c r="X679" s="9"/>
      <c r="Y679" s="9"/>
      <c r="Z679" s="9"/>
      <c r="AA679" s="9"/>
      <c r="AB679" s="9"/>
      <c r="AC679" s="9"/>
      <c r="AD679" s="9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9" t="s">
        <v>99</v>
      </c>
      <c r="CB679" s="9" t="s">
        <v>1031</v>
      </c>
    </row>
    <row r="680" spans="1:80" ht="12.75" customHeight="1" x14ac:dyDescent="0.2">
      <c r="A680" s="2" t="s">
        <v>2196</v>
      </c>
      <c r="B680" s="3" t="s">
        <v>2197</v>
      </c>
      <c r="C680" s="3" t="s">
        <v>2198</v>
      </c>
      <c r="D680" s="16">
        <v>44470</v>
      </c>
      <c r="E680" s="14" t="s">
        <v>82</v>
      </c>
      <c r="F680" s="2">
        <v>5.5</v>
      </c>
      <c r="G680" s="2">
        <v>6</v>
      </c>
      <c r="H680" s="2">
        <v>100</v>
      </c>
      <c r="I680" s="2">
        <v>500</v>
      </c>
      <c r="N680" s="9"/>
      <c r="V680" s="9"/>
      <c r="W680" s="9"/>
      <c r="X680" s="9"/>
      <c r="Y680" s="9"/>
      <c r="Z680" s="9"/>
      <c r="AA680" s="9"/>
      <c r="AB680" s="9"/>
      <c r="AC680" s="9"/>
      <c r="AD680" s="9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9" t="s">
        <v>109</v>
      </c>
      <c r="CB680" s="9" t="s">
        <v>2199</v>
      </c>
    </row>
    <row r="681" spans="1:80" ht="12.75" customHeight="1" x14ac:dyDescent="0.2">
      <c r="A681" s="2" t="s">
        <v>2200</v>
      </c>
      <c r="B681" s="3" t="s">
        <v>2201</v>
      </c>
      <c r="C681" s="3" t="s">
        <v>2202</v>
      </c>
      <c r="D681" s="16">
        <v>35217</v>
      </c>
      <c r="E681" s="14">
        <v>42734</v>
      </c>
      <c r="F681" s="2">
        <v>200</v>
      </c>
      <c r="G681" s="2">
        <v>250</v>
      </c>
      <c r="H681" s="2">
        <v>2500</v>
      </c>
      <c r="I681" s="2">
        <v>400</v>
      </c>
      <c r="J681" s="2">
        <v>100</v>
      </c>
      <c r="K681" s="2">
        <v>100</v>
      </c>
      <c r="N681" s="9"/>
      <c r="V681" s="9"/>
      <c r="W681" s="9"/>
      <c r="X681" s="9"/>
      <c r="Y681" s="9"/>
      <c r="Z681" s="9"/>
      <c r="AA681" s="9"/>
      <c r="AB681" s="9"/>
      <c r="AC681" s="9"/>
      <c r="AD681" s="9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9" t="s">
        <v>99</v>
      </c>
      <c r="CB681" s="9" t="s">
        <v>154</v>
      </c>
    </row>
    <row r="682" spans="1:80" ht="12.75" customHeight="1" x14ac:dyDescent="0.2">
      <c r="A682" s="2" t="s">
        <v>2203</v>
      </c>
      <c r="B682" s="3" t="s">
        <v>2204</v>
      </c>
      <c r="C682" s="3" t="s">
        <v>2205</v>
      </c>
      <c r="D682" s="16">
        <v>34033</v>
      </c>
      <c r="E682" s="14">
        <v>41395</v>
      </c>
      <c r="F682" s="2">
        <v>15</v>
      </c>
      <c r="G682" s="2">
        <v>42</v>
      </c>
      <c r="H682" s="2">
        <v>1000</v>
      </c>
      <c r="I682" s="2">
        <v>400</v>
      </c>
      <c r="N682" s="9"/>
      <c r="V682" s="9"/>
      <c r="W682" s="9"/>
      <c r="X682" s="9"/>
      <c r="Y682" s="9"/>
      <c r="Z682" s="9"/>
      <c r="AA682" s="9"/>
      <c r="AB682" s="9"/>
      <c r="AC682" s="9"/>
      <c r="AD682" s="9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9" t="s">
        <v>83</v>
      </c>
      <c r="CB682" s="2" t="s">
        <v>154</v>
      </c>
    </row>
    <row r="683" spans="1:80" ht="12.75" customHeight="1" x14ac:dyDescent="0.2">
      <c r="A683" s="2" t="s">
        <v>2206</v>
      </c>
      <c r="B683" s="3" t="s">
        <v>2207</v>
      </c>
      <c r="C683" s="3" t="s">
        <v>2208</v>
      </c>
      <c r="D683" s="16">
        <v>43164</v>
      </c>
      <c r="E683" s="14" t="s">
        <v>82</v>
      </c>
      <c r="F683" s="2">
        <v>8</v>
      </c>
      <c r="G683" s="2">
        <v>6</v>
      </c>
      <c r="H683" s="2">
        <v>1000</v>
      </c>
      <c r="I683" s="2">
        <v>500</v>
      </c>
      <c r="J683" s="2">
        <v>100</v>
      </c>
      <c r="N683" s="9"/>
      <c r="V683" s="9"/>
      <c r="W683" s="9"/>
      <c r="X683" s="9"/>
      <c r="Y683" s="9"/>
      <c r="Z683" s="9"/>
      <c r="AA683" s="9"/>
      <c r="AB683" s="9"/>
      <c r="AC683" s="9"/>
      <c r="AD683" s="9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9" t="s">
        <v>88</v>
      </c>
      <c r="CB683" s="9" t="s">
        <v>203</v>
      </c>
    </row>
    <row r="684" spans="1:80" ht="12.75" customHeight="1" x14ac:dyDescent="0.2">
      <c r="A684" s="2" t="s">
        <v>2209</v>
      </c>
      <c r="B684" s="3" t="s">
        <v>2210</v>
      </c>
      <c r="C684" s="3" t="s">
        <v>2211</v>
      </c>
      <c r="D684" s="16">
        <v>44228</v>
      </c>
      <c r="E684" s="14" t="s">
        <v>82</v>
      </c>
      <c r="F684" s="2">
        <v>13</v>
      </c>
      <c r="G684" s="2">
        <v>60</v>
      </c>
      <c r="H684" s="2">
        <v>4000</v>
      </c>
      <c r="I684" s="2">
        <v>1000</v>
      </c>
      <c r="N684" s="9"/>
      <c r="V684" s="9"/>
      <c r="W684" s="9"/>
      <c r="X684" s="9"/>
      <c r="Y684" s="9"/>
      <c r="Z684" s="9"/>
      <c r="AA684" s="9"/>
      <c r="AB684" s="9"/>
      <c r="AC684" s="9"/>
      <c r="AD684" s="9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9" t="s">
        <v>109</v>
      </c>
      <c r="CB684" s="2" t="s">
        <v>100</v>
      </c>
    </row>
    <row r="685" spans="1:80" ht="12.75" customHeight="1" x14ac:dyDescent="0.2">
      <c r="A685" s="2" t="s">
        <v>2212</v>
      </c>
      <c r="B685" s="3" t="s">
        <v>2213</v>
      </c>
      <c r="C685" s="3" t="s">
        <v>2214</v>
      </c>
      <c r="D685" s="16">
        <v>44197</v>
      </c>
      <c r="E685" s="14" t="s">
        <v>82</v>
      </c>
      <c r="F685" s="2">
        <v>80</v>
      </c>
      <c r="G685" s="2">
        <v>60</v>
      </c>
      <c r="H685" s="2">
        <v>500</v>
      </c>
      <c r="I685" s="2">
        <v>300</v>
      </c>
      <c r="J685" s="2">
        <v>100</v>
      </c>
      <c r="K685" s="2">
        <v>100</v>
      </c>
      <c r="N685" s="9"/>
      <c r="V685" s="9"/>
      <c r="W685" s="9"/>
      <c r="X685" s="9"/>
      <c r="Y685" s="9"/>
      <c r="Z685" s="9"/>
      <c r="AA685" s="9"/>
      <c r="AB685" s="9"/>
      <c r="AC685" s="9"/>
      <c r="AD685" s="9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9" t="s">
        <v>99</v>
      </c>
      <c r="CB685" s="2" t="s">
        <v>1031</v>
      </c>
    </row>
    <row r="686" spans="1:80" ht="12.75" customHeight="1" x14ac:dyDescent="0.2">
      <c r="A686" s="2" t="s">
        <v>2215</v>
      </c>
      <c r="B686" s="3" t="s">
        <v>2216</v>
      </c>
      <c r="C686" s="3" t="s">
        <v>2217</v>
      </c>
      <c r="D686" s="16">
        <v>40817</v>
      </c>
      <c r="E686" s="14" t="s">
        <v>82</v>
      </c>
      <c r="F686" s="2">
        <v>23</v>
      </c>
      <c r="G686" s="2">
        <v>23</v>
      </c>
      <c r="H686" s="2">
        <v>300</v>
      </c>
      <c r="I686" s="2">
        <v>200</v>
      </c>
      <c r="J686" s="9" t="s">
        <v>82</v>
      </c>
      <c r="K686" s="2">
        <v>100</v>
      </c>
      <c r="N686" s="9"/>
      <c r="V686" s="9"/>
      <c r="W686" s="9"/>
      <c r="X686" s="9"/>
      <c r="Y686" s="9"/>
      <c r="Z686" s="9"/>
      <c r="AA686" s="9"/>
      <c r="AB686" s="9"/>
      <c r="AC686" s="9"/>
      <c r="AD686" s="9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9" t="s">
        <v>933</v>
      </c>
      <c r="CB686" s="9" t="s">
        <v>216</v>
      </c>
    </row>
    <row r="687" spans="1:80" ht="25.5" customHeight="1" x14ac:dyDescent="0.2">
      <c r="A687" s="2" t="s">
        <v>2218</v>
      </c>
      <c r="B687" s="3" t="s">
        <v>2219</v>
      </c>
      <c r="C687" s="3" t="s">
        <v>2220</v>
      </c>
      <c r="D687" s="16">
        <v>42671</v>
      </c>
      <c r="E687" s="14">
        <v>43476</v>
      </c>
      <c r="F687" s="2">
        <v>30</v>
      </c>
      <c r="G687" s="2">
        <v>330</v>
      </c>
      <c r="H687" s="2">
        <v>200</v>
      </c>
      <c r="I687" s="2">
        <v>100</v>
      </c>
      <c r="N687" s="9">
        <v>2000</v>
      </c>
      <c r="Q687" s="9">
        <v>2000</v>
      </c>
      <c r="T687" s="9">
        <v>500</v>
      </c>
      <c r="V687" s="9"/>
      <c r="W687" s="9"/>
      <c r="X687" s="9"/>
      <c r="Y687" s="9">
        <v>500</v>
      </c>
      <c r="Z687" s="9"/>
      <c r="AA687" s="9">
        <v>2500</v>
      </c>
      <c r="AB687" s="9"/>
      <c r="AC687" s="9"/>
      <c r="AD687" s="9">
        <v>500</v>
      </c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9" t="s">
        <v>245</v>
      </c>
      <c r="CB687" s="9" t="s">
        <v>2221</v>
      </c>
    </row>
    <row r="688" spans="1:80" ht="12.75" customHeight="1" x14ac:dyDescent="0.2">
      <c r="A688" s="2" t="s">
        <v>2222</v>
      </c>
      <c r="B688" s="3" t="s">
        <v>2223</v>
      </c>
      <c r="C688" s="3" t="s">
        <v>2224</v>
      </c>
      <c r="D688" s="16">
        <v>42223</v>
      </c>
      <c r="E688" s="14" t="s">
        <v>82</v>
      </c>
      <c r="F688" s="2">
        <v>2</v>
      </c>
      <c r="G688" s="2">
        <v>12</v>
      </c>
      <c r="H688" s="2">
        <v>1000</v>
      </c>
      <c r="I688" s="2">
        <v>500</v>
      </c>
      <c r="J688" s="2">
        <v>100</v>
      </c>
      <c r="K688" s="2" t="s">
        <v>82</v>
      </c>
      <c r="N688" s="9"/>
      <c r="V688" s="9"/>
      <c r="W688" s="9"/>
      <c r="X688" s="9"/>
      <c r="Y688" s="9"/>
      <c r="Z688" s="9"/>
      <c r="AA688" s="9"/>
      <c r="AB688" s="9"/>
      <c r="AC688" s="9"/>
      <c r="AD688" s="9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9" t="s">
        <v>376</v>
      </c>
      <c r="CB688" s="9" t="s">
        <v>110</v>
      </c>
    </row>
    <row r="689" spans="1:80" ht="12.75" customHeight="1" x14ac:dyDescent="0.2">
      <c r="A689" s="2" t="s">
        <v>2225</v>
      </c>
      <c r="B689" s="3" t="s">
        <v>2226</v>
      </c>
      <c r="C689" s="3" t="s">
        <v>2227</v>
      </c>
      <c r="D689" s="16">
        <v>41043</v>
      </c>
      <c r="E689" s="14" t="s">
        <v>82</v>
      </c>
      <c r="F689" s="2">
        <v>1</v>
      </c>
      <c r="G689" s="2">
        <v>11</v>
      </c>
      <c r="H689" s="2">
        <v>1000</v>
      </c>
      <c r="I689" s="2">
        <v>500</v>
      </c>
      <c r="N689" s="9"/>
      <c r="V689" s="9"/>
      <c r="W689" s="9"/>
      <c r="X689" s="9"/>
      <c r="Y689" s="9"/>
      <c r="Z689" s="9"/>
      <c r="AA689" s="9"/>
      <c r="AB689" s="9"/>
      <c r="AC689" s="9"/>
      <c r="AD689" s="9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>
        <v>100</v>
      </c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9" t="s">
        <v>263</v>
      </c>
      <c r="CB689" s="9" t="s">
        <v>110</v>
      </c>
    </row>
    <row r="690" spans="1:80" ht="12.75" customHeight="1" x14ac:dyDescent="0.2">
      <c r="A690" s="2" t="s">
        <v>2228</v>
      </c>
      <c r="B690" s="3" t="s">
        <v>2229</v>
      </c>
      <c r="C690" s="3" t="s">
        <v>2230</v>
      </c>
      <c r="D690" s="16">
        <v>42009</v>
      </c>
      <c r="E690" s="14" t="s">
        <v>82</v>
      </c>
      <c r="F690" s="2">
        <v>3</v>
      </c>
      <c r="G690" s="2">
        <v>11</v>
      </c>
      <c r="H690" s="2">
        <v>1000</v>
      </c>
      <c r="I690" s="2">
        <v>500</v>
      </c>
      <c r="J690" s="2">
        <v>100</v>
      </c>
      <c r="N690" s="9"/>
      <c r="V690" s="9"/>
      <c r="W690" s="9"/>
      <c r="X690" s="9"/>
      <c r="Y690" s="9"/>
      <c r="Z690" s="9"/>
      <c r="AA690" s="9"/>
      <c r="AB690" s="9"/>
      <c r="AC690" s="9"/>
      <c r="AD690" s="9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>
        <v>100</v>
      </c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9" t="s">
        <v>99</v>
      </c>
      <c r="CB690" s="9" t="s">
        <v>110</v>
      </c>
    </row>
    <row r="691" spans="1:80" ht="12.75" customHeight="1" x14ac:dyDescent="0.2">
      <c r="A691" s="2" t="s">
        <v>2231</v>
      </c>
      <c r="B691" s="3" t="s">
        <v>2232</v>
      </c>
      <c r="C691" s="3" t="s">
        <v>2233</v>
      </c>
      <c r="D691" s="16">
        <v>42437</v>
      </c>
      <c r="E691" s="14" t="s">
        <v>82</v>
      </c>
      <c r="F691" s="2">
        <v>1</v>
      </c>
      <c r="G691" s="2">
        <v>11.4</v>
      </c>
      <c r="H691" s="2">
        <v>1000</v>
      </c>
      <c r="I691" s="2">
        <v>500</v>
      </c>
      <c r="J691" s="2">
        <v>100</v>
      </c>
      <c r="N691" s="9"/>
      <c r="V691" s="9"/>
      <c r="W691" s="9"/>
      <c r="X691" s="9"/>
      <c r="Y691" s="9"/>
      <c r="Z691" s="9"/>
      <c r="AA691" s="9"/>
      <c r="AB691" s="9"/>
      <c r="AC691" s="9"/>
      <c r="AD691" s="9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9" t="s">
        <v>99</v>
      </c>
      <c r="CB691" s="9" t="s">
        <v>110</v>
      </c>
    </row>
    <row r="692" spans="1:80" ht="25.5" customHeight="1" x14ac:dyDescent="0.2">
      <c r="A692" s="9" t="s">
        <v>2234</v>
      </c>
      <c r="B692" s="3" t="s">
        <v>2235</v>
      </c>
      <c r="C692" s="3" t="s">
        <v>2236</v>
      </c>
      <c r="D692" s="16">
        <v>41183</v>
      </c>
      <c r="E692" s="14">
        <v>43360</v>
      </c>
      <c r="F692" s="2">
        <v>5</v>
      </c>
      <c r="G692" s="2">
        <v>30</v>
      </c>
      <c r="H692" s="2">
        <v>300</v>
      </c>
      <c r="I692" s="2">
        <v>200</v>
      </c>
      <c r="J692" s="9" t="s">
        <v>82</v>
      </c>
      <c r="K692" s="9" t="s">
        <v>82</v>
      </c>
      <c r="L692" s="9"/>
      <c r="M692" s="9"/>
      <c r="N692" s="9"/>
      <c r="V692" s="9"/>
      <c r="W692" s="9"/>
      <c r="X692" s="9"/>
      <c r="Y692" s="9"/>
      <c r="Z692" s="9"/>
      <c r="AA692" s="9"/>
      <c r="AB692" s="9"/>
      <c r="AC692" s="9"/>
      <c r="AD692" s="9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9" t="s">
        <v>376</v>
      </c>
      <c r="CB692" s="9" t="s">
        <v>216</v>
      </c>
    </row>
    <row r="693" spans="1:80" ht="12.75" customHeight="1" x14ac:dyDescent="0.2">
      <c r="A693" s="2" t="s">
        <v>2237</v>
      </c>
      <c r="B693" s="3" t="s">
        <v>2238</v>
      </c>
      <c r="C693" s="3" t="s">
        <v>2239</v>
      </c>
      <c r="D693" s="16">
        <v>43601</v>
      </c>
      <c r="E693" s="14" t="s">
        <v>82</v>
      </c>
      <c r="F693" s="2">
        <v>8</v>
      </c>
      <c r="G693" s="2">
        <v>0.3</v>
      </c>
      <c r="H693" s="2">
        <v>600</v>
      </c>
      <c r="I693" s="2">
        <v>400</v>
      </c>
      <c r="N693" s="9"/>
      <c r="V693" s="9"/>
      <c r="W693" s="9"/>
      <c r="X693" s="9"/>
      <c r="Y693" s="9"/>
      <c r="Z693" s="9"/>
      <c r="AA693" s="9"/>
      <c r="AB693" s="9"/>
      <c r="AC693" s="9"/>
      <c r="AD693" s="9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9" t="s">
        <v>88</v>
      </c>
      <c r="CB693" s="2" t="s">
        <v>100</v>
      </c>
    </row>
    <row r="694" spans="1:80" ht="12.75" customHeight="1" x14ac:dyDescent="0.2">
      <c r="A694" s="2" t="s">
        <v>2240</v>
      </c>
      <c r="B694" s="3" t="s">
        <v>2241</v>
      </c>
      <c r="C694" s="3" t="s">
        <v>2242</v>
      </c>
      <c r="D694" s="16">
        <v>42349</v>
      </c>
      <c r="E694" s="14" t="s">
        <v>82</v>
      </c>
      <c r="F694" s="2">
        <v>1</v>
      </c>
      <c r="G694" s="2">
        <v>30</v>
      </c>
      <c r="H694" s="2">
        <v>1000</v>
      </c>
      <c r="I694" s="2">
        <v>500</v>
      </c>
      <c r="J694" s="2">
        <v>100</v>
      </c>
      <c r="K694" s="2" t="s">
        <v>82</v>
      </c>
      <c r="N694" s="9"/>
      <c r="V694" s="9"/>
      <c r="W694" s="9"/>
      <c r="X694" s="9"/>
      <c r="Y694" s="9"/>
      <c r="Z694" s="9"/>
      <c r="AA694" s="9"/>
      <c r="AB694" s="9"/>
      <c r="AC694" s="9"/>
      <c r="AD694" s="9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9" t="s">
        <v>212</v>
      </c>
      <c r="CB694" s="9" t="s">
        <v>110</v>
      </c>
    </row>
    <row r="695" spans="1:80" ht="12.75" customHeight="1" x14ac:dyDescent="0.2">
      <c r="A695" s="2" t="s">
        <v>2243</v>
      </c>
      <c r="B695" s="3" t="s">
        <v>2244</v>
      </c>
      <c r="C695" s="3" t="s">
        <v>2245</v>
      </c>
      <c r="D695" s="16">
        <v>42170</v>
      </c>
      <c r="E695" s="14" t="s">
        <v>82</v>
      </c>
      <c r="F695" s="2">
        <v>25</v>
      </c>
      <c r="G695" s="2">
        <v>2040</v>
      </c>
      <c r="H695" s="2">
        <v>300</v>
      </c>
      <c r="I695" s="2">
        <v>200</v>
      </c>
      <c r="J695" s="9" t="s">
        <v>82</v>
      </c>
      <c r="K695" s="2">
        <v>100</v>
      </c>
      <c r="N695" s="9"/>
      <c r="V695" s="9"/>
      <c r="W695" s="9"/>
      <c r="X695" s="9"/>
      <c r="Y695" s="9"/>
      <c r="Z695" s="9"/>
      <c r="AA695" s="9"/>
      <c r="AB695" s="9"/>
      <c r="AC695" s="9"/>
      <c r="AD695" s="9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9" t="s">
        <v>750</v>
      </c>
      <c r="CB695" s="9" t="s">
        <v>216</v>
      </c>
    </row>
    <row r="696" spans="1:80" ht="12.6" customHeight="1" x14ac:dyDescent="0.2">
      <c r="A696" s="2" t="s">
        <v>2246</v>
      </c>
      <c r="B696" s="3" t="s">
        <v>2247</v>
      </c>
      <c r="C696" s="3" t="s">
        <v>528</v>
      </c>
      <c r="D696" s="16">
        <v>37987</v>
      </c>
      <c r="E696" s="14">
        <v>41379</v>
      </c>
      <c r="F696" s="2">
        <v>10</v>
      </c>
      <c r="G696" s="2">
        <v>28</v>
      </c>
      <c r="H696" s="2">
        <v>4000</v>
      </c>
      <c r="I696" s="2">
        <v>1000</v>
      </c>
      <c r="N696" s="9"/>
      <c r="V696" s="9"/>
      <c r="W696" s="9"/>
      <c r="X696" s="9"/>
      <c r="Y696" s="9"/>
      <c r="Z696" s="9"/>
      <c r="AA696" s="9"/>
      <c r="AB696" s="9"/>
      <c r="AC696" s="9"/>
      <c r="AD696" s="9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9" t="s">
        <v>414</v>
      </c>
      <c r="CB696" s="9" t="s">
        <v>100</v>
      </c>
    </row>
    <row r="697" spans="1:80" ht="12.75" customHeight="1" x14ac:dyDescent="0.2">
      <c r="A697" s="2" t="s">
        <v>2248</v>
      </c>
      <c r="B697" s="3" t="s">
        <v>2249</v>
      </c>
      <c r="C697" s="3" t="s">
        <v>2250</v>
      </c>
      <c r="D697" s="16">
        <v>41183</v>
      </c>
      <c r="E697" s="14" t="s">
        <v>82</v>
      </c>
      <c r="F697" s="2">
        <v>60</v>
      </c>
      <c r="G697" s="2">
        <v>83</v>
      </c>
      <c r="H697" s="2">
        <v>1000</v>
      </c>
      <c r="I697" s="2">
        <v>500</v>
      </c>
      <c r="J697" s="9" t="s">
        <v>82</v>
      </c>
      <c r="K697" s="9" t="s">
        <v>82</v>
      </c>
      <c r="L697" s="9"/>
      <c r="M697" s="9"/>
      <c r="N697" s="9"/>
      <c r="V697" s="9"/>
      <c r="W697" s="9"/>
      <c r="X697" s="9"/>
      <c r="Y697" s="9"/>
      <c r="Z697" s="9"/>
      <c r="AA697" s="9"/>
      <c r="AB697" s="9"/>
      <c r="AC697" s="9"/>
      <c r="AD697" s="9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9" t="s">
        <v>376</v>
      </c>
      <c r="CB697" s="9" t="s">
        <v>203</v>
      </c>
    </row>
    <row r="698" spans="1:80" ht="12.75" customHeight="1" x14ac:dyDescent="0.2">
      <c r="A698" s="2" t="s">
        <v>2251</v>
      </c>
      <c r="B698" s="3" t="s">
        <v>2252</v>
      </c>
      <c r="C698" s="3" t="s">
        <v>2253</v>
      </c>
      <c r="D698" s="16">
        <v>40057</v>
      </c>
      <c r="E698" s="14">
        <v>44743</v>
      </c>
      <c r="F698" s="2">
        <v>7.5</v>
      </c>
      <c r="G698" s="2">
        <v>12</v>
      </c>
      <c r="H698" s="2">
        <v>1000</v>
      </c>
      <c r="I698" s="2">
        <v>500</v>
      </c>
      <c r="J698" s="2" t="s">
        <v>135</v>
      </c>
      <c r="N698" s="9"/>
      <c r="V698" s="9"/>
      <c r="W698" s="9"/>
      <c r="X698" s="9"/>
      <c r="Y698" s="9"/>
      <c r="Z698" s="9"/>
      <c r="AA698" s="9"/>
      <c r="AB698" s="9"/>
      <c r="AC698" s="9"/>
      <c r="AD698" s="9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9" t="s">
        <v>99</v>
      </c>
      <c r="CB698" s="9" t="s">
        <v>110</v>
      </c>
    </row>
    <row r="699" spans="1:80" ht="12.75" customHeight="1" x14ac:dyDescent="0.2">
      <c r="A699" s="2" t="s">
        <v>2254</v>
      </c>
      <c r="B699" s="3" t="s">
        <v>2255</v>
      </c>
      <c r="C699" s="3" t="s">
        <v>2256</v>
      </c>
      <c r="D699" s="16">
        <v>40182</v>
      </c>
      <c r="E699" s="14" t="s">
        <v>82</v>
      </c>
      <c r="F699" s="2">
        <v>1</v>
      </c>
      <c r="G699" s="2">
        <v>0.25</v>
      </c>
      <c r="H699" s="2">
        <v>1000</v>
      </c>
      <c r="I699" s="2">
        <v>500</v>
      </c>
      <c r="N699" s="9"/>
      <c r="V699" s="9"/>
      <c r="W699" s="9"/>
      <c r="X699" s="9"/>
      <c r="Y699" s="9"/>
      <c r="Z699" s="9"/>
      <c r="AA699" s="9"/>
      <c r="AB699" s="9"/>
      <c r="AC699" s="9"/>
      <c r="AD699" s="9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>
        <v>100</v>
      </c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9" t="s">
        <v>130</v>
      </c>
      <c r="CB699" s="9" t="s">
        <v>110</v>
      </c>
    </row>
    <row r="700" spans="1:80" ht="12.75" customHeight="1" x14ac:dyDescent="0.2">
      <c r="A700" s="2" t="s">
        <v>2257</v>
      </c>
      <c r="B700" s="3" t="s">
        <v>2258</v>
      </c>
      <c r="C700" s="3" t="s">
        <v>2259</v>
      </c>
      <c r="D700" s="16">
        <v>39995</v>
      </c>
      <c r="E700" s="14" t="s">
        <v>82</v>
      </c>
      <c r="F700" s="2">
        <v>2.5</v>
      </c>
      <c r="G700" s="2">
        <v>15</v>
      </c>
      <c r="H700" s="2">
        <v>1000</v>
      </c>
      <c r="I700" s="2">
        <v>500</v>
      </c>
      <c r="N700" s="9"/>
      <c r="V700" s="9"/>
      <c r="W700" s="9"/>
      <c r="X700" s="9"/>
      <c r="Y700" s="9"/>
      <c r="Z700" s="9"/>
      <c r="AA700" s="9"/>
      <c r="AB700" s="9"/>
      <c r="AC700" s="9"/>
      <c r="AD700" s="9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>
        <v>100</v>
      </c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9" t="s">
        <v>941</v>
      </c>
      <c r="CB700" s="9" t="s">
        <v>110</v>
      </c>
    </row>
    <row r="701" spans="1:80" ht="12.75" customHeight="1" x14ac:dyDescent="0.2">
      <c r="A701" s="2" t="s">
        <v>2260</v>
      </c>
      <c r="B701" s="3" t="s">
        <v>2261</v>
      </c>
      <c r="C701" s="3" t="s">
        <v>2262</v>
      </c>
      <c r="D701" s="16">
        <v>39995</v>
      </c>
      <c r="E701" s="14">
        <v>44774</v>
      </c>
      <c r="F701" s="2">
        <v>1</v>
      </c>
      <c r="G701" s="2">
        <v>12.5</v>
      </c>
      <c r="H701" s="2">
        <v>1000</v>
      </c>
      <c r="I701" s="2">
        <v>500</v>
      </c>
      <c r="J701" s="2" t="s">
        <v>135</v>
      </c>
      <c r="N701" s="9"/>
      <c r="V701" s="9"/>
      <c r="W701" s="9"/>
      <c r="X701" s="9"/>
      <c r="Y701" s="9"/>
      <c r="Z701" s="9"/>
      <c r="AA701" s="9"/>
      <c r="AB701" s="9"/>
      <c r="AC701" s="9"/>
      <c r="AD701" s="9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>
        <v>100</v>
      </c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9" t="s">
        <v>105</v>
      </c>
      <c r="CB701" s="9" t="s">
        <v>110</v>
      </c>
    </row>
    <row r="702" spans="1:80" ht="25.5" x14ac:dyDescent="0.2">
      <c r="A702" s="2" t="s">
        <v>2263</v>
      </c>
      <c r="B702" s="3" t="s">
        <v>2264</v>
      </c>
      <c r="C702" s="3" t="s">
        <v>2265</v>
      </c>
      <c r="D702" s="16">
        <v>40560</v>
      </c>
      <c r="E702" s="14" t="s">
        <v>82</v>
      </c>
      <c r="F702" s="2">
        <v>3</v>
      </c>
      <c r="G702" s="2">
        <v>8</v>
      </c>
      <c r="H702" s="2">
        <v>1000</v>
      </c>
      <c r="I702" s="2">
        <v>500</v>
      </c>
      <c r="K702" s="2">
        <v>100</v>
      </c>
      <c r="N702" s="9"/>
      <c r="V702" s="9"/>
      <c r="W702" s="9"/>
      <c r="X702" s="9"/>
      <c r="Y702" s="9"/>
      <c r="Z702" s="9"/>
      <c r="AA702" s="9"/>
      <c r="AB702" s="9"/>
      <c r="AC702" s="9"/>
      <c r="AD702" s="9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>
        <v>100</v>
      </c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9" t="s">
        <v>88</v>
      </c>
      <c r="CB702" s="2" t="s">
        <v>110</v>
      </c>
    </row>
    <row r="703" spans="1:80" ht="15" customHeight="1" x14ac:dyDescent="0.2">
      <c r="A703" s="2" t="s">
        <v>2266</v>
      </c>
      <c r="B703" s="3" t="s">
        <v>2267</v>
      </c>
      <c r="C703" s="3" t="s">
        <v>2268</v>
      </c>
      <c r="D703" s="16">
        <v>42410</v>
      </c>
      <c r="E703" s="14" t="s">
        <v>82</v>
      </c>
      <c r="F703" s="2">
        <v>0.9</v>
      </c>
      <c r="G703" s="2">
        <v>15</v>
      </c>
      <c r="H703" s="2">
        <v>1000</v>
      </c>
      <c r="I703" s="2">
        <v>500</v>
      </c>
      <c r="J703" s="2">
        <v>100</v>
      </c>
      <c r="N703" s="9"/>
      <c r="V703" s="9"/>
      <c r="W703" s="9"/>
      <c r="X703" s="9"/>
      <c r="Y703" s="9"/>
      <c r="Z703" s="9"/>
      <c r="AA703" s="9"/>
      <c r="AB703" s="9"/>
      <c r="AC703" s="9"/>
      <c r="AD703" s="9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9" t="s">
        <v>109</v>
      </c>
      <c r="CB703" s="2" t="s">
        <v>110</v>
      </c>
    </row>
    <row r="704" spans="1:80" ht="15" customHeight="1" x14ac:dyDescent="0.2">
      <c r="A704" s="2" t="s">
        <v>2269</v>
      </c>
      <c r="B704" s="3" t="s">
        <v>2270</v>
      </c>
      <c r="C704" s="3" t="s">
        <v>2271</v>
      </c>
      <c r="D704" s="16">
        <v>43831</v>
      </c>
      <c r="E704" s="14" t="s">
        <v>82</v>
      </c>
      <c r="F704" s="2">
        <v>1</v>
      </c>
      <c r="G704" s="2">
        <v>6</v>
      </c>
      <c r="H704" s="2">
        <v>1000</v>
      </c>
      <c r="I704" s="2">
        <v>400</v>
      </c>
      <c r="J704" s="9" t="s">
        <v>82</v>
      </c>
      <c r="K704" s="9">
        <v>100</v>
      </c>
      <c r="L704" s="9"/>
      <c r="M704" s="9"/>
      <c r="N704" s="9"/>
      <c r="V704" s="9"/>
      <c r="W704" s="9"/>
      <c r="X704" s="9"/>
      <c r="Y704" s="9"/>
      <c r="Z704" s="9"/>
      <c r="AA704" s="9"/>
      <c r="AB704" s="9"/>
      <c r="AC704" s="9"/>
      <c r="AD704" s="9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9" t="s">
        <v>114</v>
      </c>
      <c r="CB704" s="9" t="s">
        <v>89</v>
      </c>
    </row>
    <row r="705" spans="1:80" ht="15" customHeight="1" x14ac:dyDescent="0.2">
      <c r="A705" s="2" t="s">
        <v>2272</v>
      </c>
      <c r="B705" s="3" t="s">
        <v>2273</v>
      </c>
      <c r="C705" s="3" t="s">
        <v>2274</v>
      </c>
      <c r="D705" s="16">
        <v>34214</v>
      </c>
      <c r="E705" s="14">
        <v>43546</v>
      </c>
      <c r="F705" s="2">
        <v>200</v>
      </c>
      <c r="G705" s="2">
        <v>480</v>
      </c>
      <c r="H705" s="2">
        <v>4000</v>
      </c>
      <c r="I705" s="2">
        <v>500</v>
      </c>
      <c r="N705" s="9"/>
      <c r="V705" s="9"/>
      <c r="W705" s="9"/>
      <c r="X705" s="9"/>
      <c r="Y705" s="9"/>
      <c r="Z705" s="9"/>
      <c r="AA705" s="9"/>
      <c r="AB705" s="9"/>
      <c r="AC705" s="9">
        <v>5000</v>
      </c>
      <c r="AD705" s="9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9" t="s">
        <v>245</v>
      </c>
      <c r="CB705" s="2" t="s">
        <v>154</v>
      </c>
    </row>
    <row r="706" spans="1:80" ht="12.75" customHeight="1" x14ac:dyDescent="0.2">
      <c r="A706" s="2" t="s">
        <v>2275</v>
      </c>
      <c r="B706" s="3" t="s">
        <v>2276</v>
      </c>
      <c r="C706" s="3" t="s">
        <v>2277</v>
      </c>
      <c r="D706" s="16">
        <v>34359</v>
      </c>
      <c r="E706" s="14">
        <v>44075</v>
      </c>
      <c r="F706" s="2">
        <v>85</v>
      </c>
      <c r="G706" s="2">
        <v>240</v>
      </c>
      <c r="H706" s="2">
        <v>1500</v>
      </c>
      <c r="I706" s="2">
        <v>800</v>
      </c>
      <c r="J706" s="2" t="s">
        <v>207</v>
      </c>
      <c r="N706" s="9"/>
      <c r="V706" s="9"/>
      <c r="W706" s="9"/>
      <c r="X706" s="9"/>
      <c r="Y706" s="9"/>
      <c r="Z706" s="9"/>
      <c r="AA706" s="9"/>
      <c r="AB706" s="9"/>
      <c r="AC706" s="9"/>
      <c r="AD706" s="9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9" t="s">
        <v>532</v>
      </c>
      <c r="CB706" s="2" t="s">
        <v>100</v>
      </c>
    </row>
    <row r="707" spans="1:80" ht="12.75" customHeight="1" x14ac:dyDescent="0.2">
      <c r="A707" s="2" t="s">
        <v>2278</v>
      </c>
      <c r="B707" s="3" t="s">
        <v>2279</v>
      </c>
      <c r="C707" s="3" t="s">
        <v>2280</v>
      </c>
      <c r="D707" s="16">
        <v>41981</v>
      </c>
      <c r="E707" s="14" t="s">
        <v>82</v>
      </c>
      <c r="F707" s="2">
        <v>2</v>
      </c>
      <c r="G707" s="2">
        <v>4.16</v>
      </c>
      <c r="H707" s="2">
        <v>1000</v>
      </c>
      <c r="I707" s="2">
        <v>500</v>
      </c>
      <c r="J707" s="2">
        <v>100</v>
      </c>
      <c r="K707" s="2">
        <v>100</v>
      </c>
      <c r="N707" s="9"/>
      <c r="V707" s="9"/>
      <c r="W707" s="9"/>
      <c r="X707" s="9"/>
      <c r="Y707" s="9"/>
      <c r="Z707" s="9"/>
      <c r="AA707" s="9"/>
      <c r="AB707" s="9"/>
      <c r="AC707" s="9"/>
      <c r="AD707" s="9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>
        <v>100</v>
      </c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9" t="s">
        <v>2281</v>
      </c>
      <c r="CB707" s="9" t="s">
        <v>110</v>
      </c>
    </row>
    <row r="708" spans="1:80" ht="25.35" customHeight="1" x14ac:dyDescent="0.2">
      <c r="A708" s="2" t="s">
        <v>2282</v>
      </c>
      <c r="B708" s="3" t="s">
        <v>2283</v>
      </c>
      <c r="C708" s="3" t="s">
        <v>2284</v>
      </c>
      <c r="D708" s="16">
        <v>40070</v>
      </c>
      <c r="E708" s="14">
        <v>41760</v>
      </c>
      <c r="F708" s="2">
        <v>24</v>
      </c>
      <c r="G708" s="2">
        <v>67</v>
      </c>
      <c r="H708" s="2">
        <v>2500</v>
      </c>
      <c r="I708" s="2">
        <v>500</v>
      </c>
      <c r="N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>
        <v>1</v>
      </c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  <c r="BO708" s="9"/>
      <c r="BP708" s="9"/>
      <c r="BQ708" s="9"/>
      <c r="BR708" s="9"/>
      <c r="BS708" s="9"/>
      <c r="BT708" s="9"/>
      <c r="BU708" s="9"/>
      <c r="BV708" s="9"/>
      <c r="BW708" s="9"/>
      <c r="BX708" s="9"/>
      <c r="BY708" s="9"/>
      <c r="BZ708" s="9"/>
      <c r="CA708" s="9" t="s">
        <v>691</v>
      </c>
      <c r="CB708" s="9" t="s">
        <v>154</v>
      </c>
    </row>
    <row r="709" spans="1:80" ht="12.75" customHeight="1" x14ac:dyDescent="0.2">
      <c r="A709" s="2" t="s">
        <v>2285</v>
      </c>
      <c r="B709" s="3" t="s">
        <v>2286</v>
      </c>
      <c r="C709" s="1" t="s">
        <v>2287</v>
      </c>
      <c r="D709" s="16">
        <v>40026</v>
      </c>
      <c r="E709" s="14">
        <v>46116</v>
      </c>
      <c r="F709" s="2">
        <v>5</v>
      </c>
      <c r="G709" s="2">
        <v>60</v>
      </c>
      <c r="H709" s="2">
        <v>1000</v>
      </c>
      <c r="I709" s="2">
        <v>500</v>
      </c>
      <c r="J709" s="2" t="s">
        <v>135</v>
      </c>
      <c r="N709" s="9"/>
      <c r="V709" s="9"/>
      <c r="W709" s="9"/>
      <c r="X709" s="9"/>
      <c r="Y709" s="9"/>
      <c r="Z709" s="9"/>
      <c r="AA709" s="9"/>
      <c r="AB709" s="9"/>
      <c r="AC709" s="9"/>
      <c r="AD709" s="9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9" t="s">
        <v>109</v>
      </c>
      <c r="CB709" s="2" t="s">
        <v>110</v>
      </c>
    </row>
    <row r="710" spans="1:80" ht="12.75" customHeight="1" x14ac:dyDescent="0.2">
      <c r="A710" s="2" t="s">
        <v>2288</v>
      </c>
      <c r="B710" s="3" t="s">
        <v>2286</v>
      </c>
      <c r="C710" s="3" t="s">
        <v>2289</v>
      </c>
      <c r="D710" s="16">
        <v>41121</v>
      </c>
      <c r="E710" s="14">
        <v>46116</v>
      </c>
      <c r="F710" s="2">
        <v>5</v>
      </c>
      <c r="G710" s="2">
        <v>60</v>
      </c>
      <c r="H710" s="2">
        <v>1000</v>
      </c>
      <c r="I710" s="2">
        <v>500</v>
      </c>
      <c r="J710" s="2" t="s">
        <v>135</v>
      </c>
      <c r="N710" s="9"/>
      <c r="V710" s="9"/>
      <c r="W710" s="9"/>
      <c r="X710" s="9"/>
      <c r="Y710" s="9"/>
      <c r="Z710" s="9"/>
      <c r="AA710" s="9"/>
      <c r="AB710" s="9"/>
      <c r="AC710" s="9"/>
      <c r="AD710" s="9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>
        <v>100</v>
      </c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9" t="s">
        <v>1311</v>
      </c>
      <c r="CB710" s="2" t="s">
        <v>110</v>
      </c>
    </row>
    <row r="711" spans="1:80" ht="25.5" customHeight="1" x14ac:dyDescent="0.2">
      <c r="A711" s="2" t="s">
        <v>2900</v>
      </c>
      <c r="B711" s="3" t="s">
        <v>2290</v>
      </c>
      <c r="C711" s="3" t="s">
        <v>2291</v>
      </c>
      <c r="D711" s="16">
        <v>39696</v>
      </c>
      <c r="E711" s="14">
        <v>46168</v>
      </c>
      <c r="F711" s="2">
        <v>5</v>
      </c>
      <c r="G711" s="2">
        <v>24</v>
      </c>
      <c r="H711" s="2">
        <v>1000</v>
      </c>
      <c r="I711" s="2">
        <v>500</v>
      </c>
      <c r="N711" s="9"/>
      <c r="V711" s="9"/>
      <c r="W711" s="9"/>
      <c r="X711" s="9"/>
      <c r="Y711" s="9"/>
      <c r="Z711" s="9"/>
      <c r="AA711" s="9"/>
      <c r="AB711" s="9"/>
      <c r="AC711" s="9"/>
      <c r="AD711" s="9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9" t="s">
        <v>458</v>
      </c>
      <c r="CB711" s="9" t="s">
        <v>110</v>
      </c>
    </row>
    <row r="712" spans="1:80" ht="12.75" customHeight="1" x14ac:dyDescent="0.2">
      <c r="A712" s="2" t="s">
        <v>2292</v>
      </c>
      <c r="B712" s="3" t="s">
        <v>2293</v>
      </c>
      <c r="C712" s="3" t="s">
        <v>2294</v>
      </c>
      <c r="D712" s="16">
        <v>40057</v>
      </c>
      <c r="E712" s="14">
        <v>42556</v>
      </c>
      <c r="F712" s="2">
        <v>0.24</v>
      </c>
      <c r="G712" s="2">
        <v>2</v>
      </c>
      <c r="H712" s="2">
        <v>1000</v>
      </c>
      <c r="I712" s="2">
        <v>500</v>
      </c>
      <c r="N712" s="9"/>
      <c r="V712" s="9"/>
      <c r="W712" s="9"/>
      <c r="X712" s="9"/>
      <c r="Y712" s="9"/>
      <c r="Z712" s="9"/>
      <c r="AA712" s="9"/>
      <c r="AB712" s="9"/>
      <c r="AC712" s="9"/>
      <c r="AD712" s="9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9" t="s">
        <v>93</v>
      </c>
      <c r="CB712" s="2" t="s">
        <v>110</v>
      </c>
    </row>
    <row r="713" spans="1:80" ht="25.5" customHeight="1" x14ac:dyDescent="0.2">
      <c r="A713" s="2" t="s">
        <v>2295</v>
      </c>
      <c r="B713" s="3" t="s">
        <v>2296</v>
      </c>
      <c r="C713" s="3" t="s">
        <v>2297</v>
      </c>
      <c r="D713" s="16">
        <v>42438</v>
      </c>
      <c r="E713" s="14" t="s">
        <v>82</v>
      </c>
      <c r="F713" s="2">
        <v>2.1999999999999999E-2</v>
      </c>
      <c r="G713" s="2">
        <v>0.6</v>
      </c>
      <c r="H713" s="2">
        <v>4000</v>
      </c>
      <c r="I713" s="2">
        <v>1500</v>
      </c>
      <c r="N713" s="9"/>
      <c r="V713" s="9"/>
      <c r="W713" s="9"/>
      <c r="X713" s="9"/>
      <c r="Y713" s="9"/>
      <c r="Z713" s="9"/>
      <c r="AA713" s="9"/>
      <c r="AB713" s="9"/>
      <c r="AC713" s="9"/>
      <c r="AD713" s="9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9" t="s">
        <v>245</v>
      </c>
      <c r="CB713" s="2" t="s">
        <v>154</v>
      </c>
    </row>
    <row r="714" spans="1:80" ht="12.75" customHeight="1" x14ac:dyDescent="0.2">
      <c r="A714" s="2" t="s">
        <v>2298</v>
      </c>
      <c r="B714" s="3" t="s">
        <v>2299</v>
      </c>
      <c r="C714" s="53" t="s">
        <v>2300</v>
      </c>
      <c r="D714" s="16">
        <v>39234</v>
      </c>
      <c r="E714" s="14">
        <v>41609</v>
      </c>
      <c r="F714" s="2">
        <v>5</v>
      </c>
      <c r="G714" s="2">
        <v>30</v>
      </c>
      <c r="H714" s="2">
        <v>6000</v>
      </c>
      <c r="I714" s="2">
        <v>1500</v>
      </c>
      <c r="K714" s="2">
        <v>100</v>
      </c>
      <c r="N714" s="9"/>
      <c r="V714" s="9"/>
      <c r="W714" s="9"/>
      <c r="X714" s="9"/>
      <c r="Y714" s="9"/>
      <c r="Z714" s="9"/>
      <c r="AA714" s="9"/>
      <c r="AB714" s="9"/>
      <c r="AC714" s="9"/>
      <c r="AD714" s="9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9" t="s">
        <v>757</v>
      </c>
      <c r="CB714" s="9" t="s">
        <v>173</v>
      </c>
    </row>
    <row r="715" spans="1:80" ht="13.5" customHeight="1" x14ac:dyDescent="0.2">
      <c r="A715" s="2" t="s">
        <v>2301</v>
      </c>
      <c r="B715" s="3" t="s">
        <v>2302</v>
      </c>
      <c r="C715" s="3" t="s">
        <v>2303</v>
      </c>
      <c r="D715" s="16">
        <v>36810</v>
      </c>
      <c r="E715" s="14">
        <v>45117</v>
      </c>
      <c r="F715" s="2">
        <v>550</v>
      </c>
      <c r="G715" s="2">
        <v>630</v>
      </c>
      <c r="H715" s="2">
        <v>600</v>
      </c>
      <c r="I715" s="2">
        <v>400</v>
      </c>
      <c r="J715" s="9" t="s">
        <v>82</v>
      </c>
      <c r="K715" s="2">
        <v>100</v>
      </c>
      <c r="N715" s="9"/>
      <c r="O715" s="9">
        <v>50</v>
      </c>
      <c r="T715" s="9">
        <v>1500</v>
      </c>
      <c r="V715" s="9"/>
      <c r="W715" s="9"/>
      <c r="X715" s="9"/>
      <c r="Y715" s="9"/>
      <c r="Z715" s="9"/>
      <c r="AA715" s="9">
        <v>1500</v>
      </c>
      <c r="AB715" s="9"/>
      <c r="AC715" s="9"/>
      <c r="AD715" s="9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9" t="s">
        <v>159</v>
      </c>
      <c r="CB715" s="9" t="s">
        <v>154</v>
      </c>
    </row>
    <row r="716" spans="1:80" ht="12.75" customHeight="1" x14ac:dyDescent="0.2">
      <c r="A716" s="2" t="s">
        <v>2304</v>
      </c>
      <c r="B716" s="3" t="s">
        <v>2305</v>
      </c>
      <c r="C716" s="51" t="s">
        <v>2303</v>
      </c>
      <c r="D716" s="16">
        <v>36810</v>
      </c>
      <c r="E716" s="14">
        <v>45117</v>
      </c>
      <c r="F716" s="2" t="s">
        <v>2306</v>
      </c>
      <c r="G716" s="2" t="s">
        <v>2306</v>
      </c>
      <c r="H716" s="2" t="s">
        <v>2306</v>
      </c>
      <c r="I716" s="2" t="s">
        <v>2306</v>
      </c>
      <c r="J716" s="9"/>
      <c r="K716" s="2" t="s">
        <v>2306</v>
      </c>
      <c r="N716" s="9"/>
      <c r="O716" s="9" t="s">
        <v>2306</v>
      </c>
      <c r="T716" s="9" t="s">
        <v>2306</v>
      </c>
      <c r="V716" s="9"/>
      <c r="W716" s="9"/>
      <c r="X716" s="9"/>
      <c r="Y716" s="9"/>
      <c r="Z716" s="9"/>
      <c r="AA716" s="9" t="s">
        <v>2306</v>
      </c>
      <c r="AB716" s="9"/>
      <c r="AC716" s="9"/>
      <c r="AD716" s="9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9" t="s">
        <v>159</v>
      </c>
      <c r="CB716" s="9" t="s">
        <v>154</v>
      </c>
    </row>
    <row r="717" spans="1:80" ht="13.5" customHeight="1" x14ac:dyDescent="0.2">
      <c r="A717" s="2" t="s">
        <v>2307</v>
      </c>
      <c r="B717" s="3" t="s">
        <v>2308</v>
      </c>
      <c r="C717" s="3" t="s">
        <v>2303</v>
      </c>
      <c r="D717" s="16">
        <v>36724</v>
      </c>
      <c r="E717" s="14">
        <v>45117</v>
      </c>
      <c r="F717" s="2">
        <v>550</v>
      </c>
      <c r="G717" s="2">
        <v>630</v>
      </c>
      <c r="H717" s="2">
        <v>600</v>
      </c>
      <c r="I717" s="2">
        <v>400</v>
      </c>
      <c r="J717" s="9" t="s">
        <v>82</v>
      </c>
      <c r="K717" s="2">
        <v>100</v>
      </c>
      <c r="N717" s="9"/>
      <c r="O717" s="9">
        <v>50</v>
      </c>
      <c r="T717" s="9">
        <v>1500</v>
      </c>
      <c r="V717" s="9"/>
      <c r="W717" s="9"/>
      <c r="X717" s="9"/>
      <c r="Y717" s="9"/>
      <c r="Z717" s="9"/>
      <c r="AA717" s="9">
        <v>1500</v>
      </c>
      <c r="AB717" s="9"/>
      <c r="AC717" s="9"/>
      <c r="AD717" s="9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9" t="s">
        <v>159</v>
      </c>
      <c r="CB717" s="9" t="s">
        <v>154</v>
      </c>
    </row>
    <row r="718" spans="1:80" ht="12.75" customHeight="1" x14ac:dyDescent="0.2">
      <c r="A718" s="2" t="s">
        <v>2309</v>
      </c>
      <c r="B718" s="3" t="s">
        <v>2310</v>
      </c>
      <c r="C718" s="3" t="s">
        <v>2311</v>
      </c>
      <c r="D718" s="16">
        <v>34086</v>
      </c>
      <c r="E718" s="14">
        <v>42697</v>
      </c>
      <c r="F718" s="2">
        <v>10</v>
      </c>
      <c r="G718" s="2">
        <v>28</v>
      </c>
      <c r="H718" s="2">
        <v>800</v>
      </c>
      <c r="I718" s="2">
        <v>400</v>
      </c>
      <c r="K718" s="2">
        <v>100</v>
      </c>
      <c r="N718" s="9"/>
      <c r="V718" s="9"/>
      <c r="W718" s="9"/>
      <c r="X718" s="9"/>
      <c r="Y718" s="9"/>
      <c r="Z718" s="9"/>
      <c r="AA718" s="9"/>
      <c r="AB718" s="9"/>
      <c r="AC718" s="9"/>
      <c r="AD718" s="9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9" t="s">
        <v>414</v>
      </c>
      <c r="CB718" s="9" t="s">
        <v>100</v>
      </c>
    </row>
    <row r="719" spans="1:80" ht="12.75" customHeight="1" x14ac:dyDescent="0.2">
      <c r="A719" s="2" t="s">
        <v>2312</v>
      </c>
      <c r="B719" s="3" t="s">
        <v>2313</v>
      </c>
      <c r="C719" s="3" t="s">
        <v>2314</v>
      </c>
      <c r="D719" s="16">
        <v>44228</v>
      </c>
      <c r="E719" s="14" t="s">
        <v>82</v>
      </c>
      <c r="F719" s="2">
        <v>25</v>
      </c>
      <c r="G719" s="2">
        <v>150</v>
      </c>
      <c r="H719" s="2">
        <v>5000</v>
      </c>
      <c r="I719" s="2">
        <v>3000</v>
      </c>
      <c r="J719" s="2">
        <v>100</v>
      </c>
      <c r="N719" s="9"/>
      <c r="V719" s="9"/>
      <c r="W719" s="9"/>
      <c r="X719" s="9"/>
      <c r="Y719" s="9"/>
      <c r="Z719" s="9"/>
      <c r="AA719" s="9"/>
      <c r="AB719" s="9"/>
      <c r="AC719" s="9"/>
      <c r="AD719" s="9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9" t="s">
        <v>414</v>
      </c>
      <c r="CB719" s="9" t="s">
        <v>100</v>
      </c>
    </row>
    <row r="720" spans="1:80" ht="12.75" customHeight="1" x14ac:dyDescent="0.2">
      <c r="A720" s="2" t="s">
        <v>2315</v>
      </c>
      <c r="B720" s="3" t="s">
        <v>2316</v>
      </c>
      <c r="C720" s="3" t="s">
        <v>2317</v>
      </c>
      <c r="D720" s="16">
        <v>39710</v>
      </c>
      <c r="E720" s="14" t="s">
        <v>82</v>
      </c>
      <c r="F720" s="2">
        <v>62</v>
      </c>
      <c r="G720" s="2">
        <v>129</v>
      </c>
      <c r="H720" s="2">
        <v>600</v>
      </c>
      <c r="I720" s="2">
        <v>400</v>
      </c>
      <c r="J720" s="9" t="s">
        <v>82</v>
      </c>
      <c r="K720" s="2">
        <v>100</v>
      </c>
      <c r="N720" s="9"/>
      <c r="V720" s="9"/>
      <c r="W720" s="9"/>
      <c r="X720" s="9"/>
      <c r="Y720" s="9"/>
      <c r="Z720" s="9"/>
      <c r="AA720" s="9"/>
      <c r="AB720" s="9"/>
      <c r="AC720" s="9"/>
      <c r="AD720" s="9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9" t="s">
        <v>114</v>
      </c>
      <c r="CB720" s="9" t="s">
        <v>216</v>
      </c>
    </row>
    <row r="721" spans="1:80" ht="12.75" customHeight="1" x14ac:dyDescent="0.2">
      <c r="A721" s="2" t="s">
        <v>2318</v>
      </c>
      <c r="B721" s="3" t="s">
        <v>2319</v>
      </c>
      <c r="C721" s="3" t="s">
        <v>2320</v>
      </c>
      <c r="D721" s="16">
        <v>39692</v>
      </c>
      <c r="E721" s="14">
        <v>44588</v>
      </c>
      <c r="F721" s="2">
        <v>40</v>
      </c>
      <c r="G721" s="2">
        <v>500</v>
      </c>
      <c r="H721" s="2">
        <v>300</v>
      </c>
      <c r="I721" s="2">
        <v>200</v>
      </c>
      <c r="N721" s="9"/>
      <c r="V721" s="9"/>
      <c r="W721" s="9"/>
      <c r="X721" s="9"/>
      <c r="Y721" s="9"/>
      <c r="Z721" s="9"/>
      <c r="AA721" s="9"/>
      <c r="AB721" s="9"/>
      <c r="AC721" s="9"/>
      <c r="AD721" s="9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9" t="s">
        <v>109</v>
      </c>
      <c r="CB721" s="2" t="s">
        <v>216</v>
      </c>
    </row>
    <row r="722" spans="1:80" ht="12.75" customHeight="1" x14ac:dyDescent="0.2">
      <c r="A722" s="2" t="s">
        <v>2321</v>
      </c>
      <c r="B722" s="3" t="s">
        <v>2322</v>
      </c>
      <c r="C722" s="3" t="s">
        <v>2323</v>
      </c>
      <c r="D722" s="14">
        <v>36139</v>
      </c>
      <c r="E722" s="14">
        <v>45292</v>
      </c>
      <c r="F722" s="2">
        <v>1</v>
      </c>
      <c r="G722" s="2">
        <f>SUM(1.63*60)</f>
        <v>97.8</v>
      </c>
      <c r="H722" s="2">
        <v>600</v>
      </c>
      <c r="I722" s="2">
        <v>400</v>
      </c>
      <c r="N722" s="9"/>
      <c r="V722" s="9"/>
      <c r="W722" s="9"/>
      <c r="X722" s="9"/>
      <c r="Y722" s="9"/>
      <c r="Z722" s="9"/>
      <c r="AA722" s="9"/>
      <c r="AB722" s="9"/>
      <c r="AC722" s="9"/>
      <c r="AD722" s="9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9" t="s">
        <v>88</v>
      </c>
      <c r="CB722" s="2" t="s">
        <v>154</v>
      </c>
    </row>
    <row r="723" spans="1:80" ht="12.75" customHeight="1" x14ac:dyDescent="0.2">
      <c r="A723" s="2" t="s">
        <v>2324</v>
      </c>
      <c r="B723" s="3" t="s">
        <v>2325</v>
      </c>
      <c r="C723" s="3" t="s">
        <v>2326</v>
      </c>
      <c r="D723" s="16">
        <v>40787</v>
      </c>
      <c r="E723" s="14">
        <v>44562</v>
      </c>
      <c r="F723" s="2">
        <v>350</v>
      </c>
      <c r="G723" s="2">
        <v>240</v>
      </c>
      <c r="H723" s="2">
        <v>1000</v>
      </c>
      <c r="I723" s="2">
        <v>400</v>
      </c>
      <c r="K723" s="2">
        <v>100</v>
      </c>
      <c r="N723" s="9"/>
      <c r="Q723" s="9">
        <v>2000</v>
      </c>
      <c r="R723" s="9">
        <v>1000</v>
      </c>
      <c r="T723" s="9">
        <v>1000</v>
      </c>
      <c r="V723" s="9"/>
      <c r="W723" s="9"/>
      <c r="X723" s="9"/>
      <c r="Y723" s="9"/>
      <c r="Z723" s="9"/>
      <c r="AA723" s="9">
        <v>100</v>
      </c>
      <c r="AB723" s="9"/>
      <c r="AC723" s="9"/>
      <c r="AD723" s="9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>
        <v>130</v>
      </c>
      <c r="BV723" s="2"/>
      <c r="BW723" s="2"/>
      <c r="BX723" s="2"/>
      <c r="BY723" s="2"/>
      <c r="BZ723" s="2"/>
      <c r="CA723" s="9" t="s">
        <v>93</v>
      </c>
      <c r="CB723" s="2" t="s">
        <v>154</v>
      </c>
    </row>
    <row r="724" spans="1:80" ht="12.75" customHeight="1" x14ac:dyDescent="0.2">
      <c r="A724" s="2" t="s">
        <v>2327</v>
      </c>
      <c r="B724" s="3" t="s">
        <v>2328</v>
      </c>
      <c r="C724" s="3" t="s">
        <v>2329</v>
      </c>
      <c r="D724" s="16">
        <v>40787</v>
      </c>
      <c r="E724" s="14">
        <v>44562</v>
      </c>
      <c r="F724" s="2">
        <v>100</v>
      </c>
      <c r="G724" s="2">
        <v>167</v>
      </c>
      <c r="H724" s="2">
        <v>1000</v>
      </c>
      <c r="I724" s="2">
        <v>400</v>
      </c>
      <c r="K724" s="2">
        <v>100</v>
      </c>
      <c r="N724" s="9"/>
      <c r="V724" s="9"/>
      <c r="W724" s="9"/>
      <c r="X724" s="9"/>
      <c r="Y724" s="9"/>
      <c r="Z724" s="9"/>
      <c r="AA724" s="9"/>
      <c r="AB724" s="9"/>
      <c r="AC724" s="9">
        <v>10000</v>
      </c>
      <c r="AD724" s="9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9" t="s">
        <v>93</v>
      </c>
      <c r="CB724" s="2" t="s">
        <v>154</v>
      </c>
    </row>
    <row r="725" spans="1:80" ht="12.75" customHeight="1" x14ac:dyDescent="0.2">
      <c r="A725" s="2" t="s">
        <v>2330</v>
      </c>
      <c r="B725" s="3" t="s">
        <v>2331</v>
      </c>
      <c r="C725" s="3" t="s">
        <v>2332</v>
      </c>
      <c r="D725" s="16">
        <v>42793</v>
      </c>
      <c r="E725" s="14">
        <v>44562</v>
      </c>
      <c r="F725" s="2">
        <v>1</v>
      </c>
      <c r="G725" s="2">
        <v>1.02</v>
      </c>
      <c r="H725" s="2">
        <v>600</v>
      </c>
      <c r="I725" s="2">
        <v>400</v>
      </c>
      <c r="J725" s="2">
        <v>100</v>
      </c>
      <c r="N725" s="9"/>
      <c r="V725" s="9"/>
      <c r="W725" s="9"/>
      <c r="X725" s="9"/>
      <c r="Y725" s="9"/>
      <c r="Z725" s="9"/>
      <c r="AA725" s="9"/>
      <c r="AB725" s="9"/>
      <c r="AC725" s="9"/>
      <c r="AD725" s="9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9" t="s">
        <v>88</v>
      </c>
      <c r="CB725" s="2" t="s">
        <v>154</v>
      </c>
    </row>
    <row r="726" spans="1:80" ht="12.75" customHeight="1" x14ac:dyDescent="0.2">
      <c r="A726" s="2" t="s">
        <v>2333</v>
      </c>
      <c r="B726" s="3" t="s">
        <v>2334</v>
      </c>
      <c r="C726" s="3" t="s">
        <v>2329</v>
      </c>
      <c r="D726" s="16">
        <v>41518</v>
      </c>
      <c r="E726" s="14">
        <v>44562</v>
      </c>
      <c r="F726" s="2">
        <v>120</v>
      </c>
      <c r="G726" s="2">
        <v>150</v>
      </c>
      <c r="H726" s="2">
        <v>100</v>
      </c>
      <c r="I726" s="2">
        <v>100</v>
      </c>
      <c r="N726" s="9"/>
      <c r="V726" s="9"/>
      <c r="W726" s="9"/>
      <c r="X726" s="9"/>
      <c r="Y726" s="9"/>
      <c r="Z726" s="9"/>
      <c r="AA726" s="9"/>
      <c r="AB726" s="9"/>
      <c r="AC726" s="9"/>
      <c r="AD726" s="9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9" t="s">
        <v>93</v>
      </c>
      <c r="CB726" s="2" t="s">
        <v>2335</v>
      </c>
    </row>
    <row r="727" spans="1:80" ht="12.75" customHeight="1" x14ac:dyDescent="0.2">
      <c r="A727" s="2" t="s">
        <v>2336</v>
      </c>
      <c r="B727" s="3" t="s">
        <v>2337</v>
      </c>
      <c r="C727" s="3" t="s">
        <v>2329</v>
      </c>
      <c r="D727" s="16">
        <v>40787</v>
      </c>
      <c r="E727" s="14">
        <v>44562</v>
      </c>
      <c r="F727" s="2">
        <v>2</v>
      </c>
      <c r="G727" s="2">
        <v>17</v>
      </c>
      <c r="H727" s="2">
        <v>3000</v>
      </c>
      <c r="I727" s="2">
        <v>400</v>
      </c>
      <c r="K727" s="2">
        <v>250</v>
      </c>
      <c r="N727" s="9"/>
      <c r="V727" s="9"/>
      <c r="W727" s="9"/>
      <c r="X727" s="9"/>
      <c r="Y727" s="9"/>
      <c r="Z727" s="9"/>
      <c r="AA727" s="9"/>
      <c r="AB727" s="9"/>
      <c r="AC727" s="9">
        <v>10000</v>
      </c>
      <c r="AD727" s="9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9" t="s">
        <v>93</v>
      </c>
      <c r="CB727" s="2" t="s">
        <v>154</v>
      </c>
    </row>
    <row r="728" spans="1:80" ht="12.75" customHeight="1" x14ac:dyDescent="0.2">
      <c r="A728" s="2" t="s">
        <v>2338</v>
      </c>
      <c r="B728" s="3" t="s">
        <v>2339</v>
      </c>
      <c r="C728" s="3" t="s">
        <v>2340</v>
      </c>
      <c r="D728" s="16">
        <v>36139</v>
      </c>
      <c r="E728" s="14">
        <v>45292</v>
      </c>
      <c r="F728" s="2">
        <v>1</v>
      </c>
      <c r="G728" s="2">
        <f>SUM(1.63*60)</f>
        <v>97.8</v>
      </c>
      <c r="H728" s="2">
        <v>600</v>
      </c>
      <c r="I728" s="2">
        <v>400</v>
      </c>
      <c r="N728" s="9"/>
      <c r="V728" s="9"/>
      <c r="W728" s="9"/>
      <c r="X728" s="9"/>
      <c r="Y728" s="9"/>
      <c r="Z728" s="9"/>
      <c r="AA728" s="9"/>
      <c r="AB728" s="9"/>
      <c r="AC728" s="9"/>
      <c r="AD728" s="9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9" t="s">
        <v>488</v>
      </c>
      <c r="CB728" s="2" t="s">
        <v>154</v>
      </c>
    </row>
    <row r="729" spans="1:80" ht="12.75" customHeight="1" x14ac:dyDescent="0.2">
      <c r="A729" s="2" t="s">
        <v>2341</v>
      </c>
      <c r="B729" s="3" t="s">
        <v>2342</v>
      </c>
      <c r="C729" s="3" t="s">
        <v>2343</v>
      </c>
      <c r="D729" s="16">
        <v>40118</v>
      </c>
      <c r="E729" s="14">
        <v>44562</v>
      </c>
      <c r="F729" s="2">
        <v>50</v>
      </c>
      <c r="G729" s="2">
        <v>1100</v>
      </c>
      <c r="H729" s="2">
        <v>2000</v>
      </c>
      <c r="I729" s="2">
        <v>400</v>
      </c>
      <c r="N729" s="9"/>
      <c r="Q729" s="9">
        <v>3000</v>
      </c>
      <c r="V729" s="9"/>
      <c r="W729" s="9"/>
      <c r="X729" s="9"/>
      <c r="Y729" s="9"/>
      <c r="Z729" s="9"/>
      <c r="AA729" s="9"/>
      <c r="AB729" s="9"/>
      <c r="AC729" s="9">
        <v>10000</v>
      </c>
      <c r="AD729" s="9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9" t="s">
        <v>253</v>
      </c>
      <c r="CB729" s="2" t="s">
        <v>154</v>
      </c>
    </row>
    <row r="730" spans="1:80" ht="12.75" customHeight="1" x14ac:dyDescent="0.2">
      <c r="A730" s="2" t="s">
        <v>2344</v>
      </c>
      <c r="B730" s="3" t="s">
        <v>2345</v>
      </c>
      <c r="C730" s="3" t="s">
        <v>2346</v>
      </c>
      <c r="D730" s="16">
        <v>42051</v>
      </c>
      <c r="E730" s="14" t="s">
        <v>82</v>
      </c>
      <c r="F730" s="2">
        <v>1</v>
      </c>
      <c r="G730" s="2">
        <v>2.5</v>
      </c>
      <c r="H730" s="2">
        <v>600</v>
      </c>
      <c r="I730" s="2">
        <v>400</v>
      </c>
      <c r="N730" s="9"/>
      <c r="V730" s="9"/>
      <c r="W730" s="9"/>
      <c r="X730" s="9"/>
      <c r="Y730" s="9"/>
      <c r="Z730" s="9"/>
      <c r="AA730" s="9"/>
      <c r="AB730" s="9"/>
      <c r="AC730" s="9"/>
      <c r="AD730" s="9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9" t="s">
        <v>88</v>
      </c>
      <c r="CB730" s="2" t="s">
        <v>203</v>
      </c>
    </row>
    <row r="731" spans="1:80" ht="25.5" customHeight="1" x14ac:dyDescent="0.2">
      <c r="A731" s="2" t="s">
        <v>2347</v>
      </c>
      <c r="B731" s="3" t="s">
        <v>2348</v>
      </c>
      <c r="C731" s="3" t="s">
        <v>2349</v>
      </c>
      <c r="D731" s="16">
        <v>42325</v>
      </c>
      <c r="E731" s="14" t="s">
        <v>82</v>
      </c>
      <c r="F731" s="2">
        <v>20</v>
      </c>
      <c r="G731" s="2">
        <v>0.44</v>
      </c>
      <c r="H731" s="2">
        <v>1200</v>
      </c>
      <c r="I731" s="2">
        <v>600</v>
      </c>
      <c r="J731" s="2">
        <v>100</v>
      </c>
      <c r="K731" s="2">
        <v>100</v>
      </c>
      <c r="N731" s="9"/>
      <c r="V731" s="9"/>
      <c r="W731" s="9"/>
      <c r="X731" s="9"/>
      <c r="Y731" s="9"/>
      <c r="Z731" s="9"/>
      <c r="AA731" s="9"/>
      <c r="AB731" s="9"/>
      <c r="AC731" s="9"/>
      <c r="AD731" s="9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9" t="s">
        <v>99</v>
      </c>
      <c r="CB731" s="9" t="s">
        <v>100</v>
      </c>
    </row>
    <row r="732" spans="1:80" ht="12.75" customHeight="1" x14ac:dyDescent="0.2">
      <c r="A732" s="2" t="s">
        <v>2350</v>
      </c>
      <c r="B732" s="3" t="s">
        <v>2351</v>
      </c>
      <c r="C732" s="3" t="s">
        <v>2352</v>
      </c>
      <c r="D732" s="16">
        <v>45261</v>
      </c>
      <c r="E732" s="14" t="s">
        <v>82</v>
      </c>
      <c r="F732" s="2">
        <v>1</v>
      </c>
      <c r="G732" s="2">
        <f>SUM(0.2*60)</f>
        <v>12</v>
      </c>
      <c r="H732" s="2">
        <v>1000</v>
      </c>
      <c r="I732" s="2">
        <v>500</v>
      </c>
      <c r="N732" s="9"/>
      <c r="V732" s="9"/>
      <c r="W732" s="9"/>
      <c r="X732" s="9"/>
      <c r="Y732" s="9"/>
      <c r="Z732" s="9"/>
      <c r="AA732" s="9"/>
      <c r="AB732" s="9"/>
      <c r="AC732" s="9"/>
      <c r="AD732" s="9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9" t="s">
        <v>604</v>
      </c>
      <c r="CB732" s="9" t="s">
        <v>100</v>
      </c>
    </row>
    <row r="733" spans="1:80" ht="12.75" customHeight="1" x14ac:dyDescent="0.2">
      <c r="A733" s="2" t="s">
        <v>2353</v>
      </c>
      <c r="B733" s="3" t="s">
        <v>2354</v>
      </c>
      <c r="C733" s="3" t="s">
        <v>2355</v>
      </c>
      <c r="D733" s="16">
        <v>36100</v>
      </c>
      <c r="E733" s="14">
        <v>44013</v>
      </c>
      <c r="F733" s="2">
        <v>24</v>
      </c>
      <c r="G733" s="2">
        <v>300</v>
      </c>
      <c r="H733" s="2">
        <v>300</v>
      </c>
      <c r="I733" s="2">
        <v>200</v>
      </c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9" t="s">
        <v>341</v>
      </c>
      <c r="CB733" s="2" t="s">
        <v>216</v>
      </c>
    </row>
    <row r="734" spans="1:80" ht="12.75" customHeight="1" x14ac:dyDescent="0.2">
      <c r="A734" s="2" t="s">
        <v>2356</v>
      </c>
      <c r="B734" s="3" t="s">
        <v>2357</v>
      </c>
      <c r="C734" s="3" t="s">
        <v>2358</v>
      </c>
      <c r="D734" s="16">
        <v>39783</v>
      </c>
      <c r="E734" s="14">
        <v>42585</v>
      </c>
      <c r="F734" s="2">
        <v>10</v>
      </c>
      <c r="G734" s="2">
        <v>500</v>
      </c>
      <c r="H734" s="2">
        <v>300</v>
      </c>
      <c r="I734" s="2">
        <v>200</v>
      </c>
      <c r="N734" s="9"/>
      <c r="V734" s="9"/>
      <c r="W734" s="9"/>
      <c r="X734" s="9"/>
      <c r="Y734" s="9"/>
      <c r="Z734" s="9"/>
      <c r="AA734" s="9"/>
      <c r="AB734" s="9"/>
      <c r="AC734" s="9"/>
      <c r="AD734" s="9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>
        <v>2</v>
      </c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9" t="s">
        <v>783</v>
      </c>
      <c r="CB734" s="2" t="s">
        <v>216</v>
      </c>
    </row>
    <row r="735" spans="1:80" ht="26.25" customHeight="1" x14ac:dyDescent="0.2">
      <c r="A735" s="29" t="s">
        <v>2359</v>
      </c>
      <c r="B735" s="3" t="s">
        <v>2360</v>
      </c>
      <c r="C735" s="1" t="s">
        <v>2361</v>
      </c>
      <c r="D735" s="16">
        <v>44239</v>
      </c>
      <c r="E735" s="14" t="s">
        <v>82</v>
      </c>
      <c r="F735" s="2">
        <v>2</v>
      </c>
      <c r="G735" s="2">
        <v>0.6</v>
      </c>
      <c r="H735" s="2">
        <v>1000</v>
      </c>
      <c r="I735" s="2">
        <v>400</v>
      </c>
      <c r="K735" s="2">
        <v>100</v>
      </c>
      <c r="N735" s="9"/>
      <c r="V735" s="9"/>
      <c r="W735" s="9"/>
      <c r="X735" s="9"/>
      <c r="Y735" s="9"/>
      <c r="Z735" s="9"/>
      <c r="AA735" s="9"/>
      <c r="AB735" s="9"/>
      <c r="AC735" s="9"/>
      <c r="AD735" s="9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9" t="s">
        <v>1311</v>
      </c>
      <c r="CB735" s="9" t="s">
        <v>89</v>
      </c>
    </row>
    <row r="736" spans="1:80" ht="12.75" customHeight="1" x14ac:dyDescent="0.2">
      <c r="A736" s="2" t="s">
        <v>2362</v>
      </c>
      <c r="B736" s="3" t="s">
        <v>2363</v>
      </c>
      <c r="C736" s="3" t="s">
        <v>2364</v>
      </c>
      <c r="D736" s="16">
        <v>36031</v>
      </c>
      <c r="E736" s="14">
        <v>45292</v>
      </c>
      <c r="F736" s="2">
        <v>1</v>
      </c>
      <c r="G736" s="2">
        <f>SUM(0.07*60)</f>
        <v>4.2</v>
      </c>
      <c r="H736" s="2">
        <v>15000</v>
      </c>
      <c r="I736" s="2">
        <v>1000</v>
      </c>
      <c r="N736" s="9"/>
      <c r="V736" s="9"/>
      <c r="W736" s="9"/>
      <c r="X736" s="9"/>
      <c r="Y736" s="9"/>
      <c r="Z736" s="9"/>
      <c r="AA736" s="9"/>
      <c r="AB736" s="9"/>
      <c r="AC736" s="9"/>
      <c r="AD736" s="9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9"/>
      <c r="BE736" s="9"/>
      <c r="BF736" s="9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9" t="s">
        <v>88</v>
      </c>
      <c r="CB736" s="2" t="s">
        <v>154</v>
      </c>
    </row>
    <row r="737" spans="1:80" ht="12.75" customHeight="1" x14ac:dyDescent="0.2">
      <c r="A737" s="2" t="s">
        <v>2365</v>
      </c>
      <c r="B737" s="3" t="s">
        <v>2366</v>
      </c>
      <c r="C737" s="3" t="s">
        <v>2367</v>
      </c>
      <c r="D737" s="16">
        <v>35886</v>
      </c>
      <c r="E737" s="14">
        <v>45292</v>
      </c>
      <c r="F737" s="2">
        <v>50</v>
      </c>
      <c r="G737" s="2">
        <v>100</v>
      </c>
      <c r="H737" s="2">
        <v>3000</v>
      </c>
      <c r="I737" s="2">
        <v>1500</v>
      </c>
      <c r="K737" s="2">
        <v>100</v>
      </c>
      <c r="N737" s="9"/>
      <c r="V737" s="9"/>
      <c r="W737" s="9"/>
      <c r="X737" s="9"/>
      <c r="Y737" s="9"/>
      <c r="Z737" s="9"/>
      <c r="AA737" s="9"/>
      <c r="AB737" s="9"/>
      <c r="AC737" s="9"/>
      <c r="AD737" s="9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9" t="s">
        <v>99</v>
      </c>
      <c r="CB737" s="9" t="s">
        <v>154</v>
      </c>
    </row>
    <row r="738" spans="1:80" ht="12.75" customHeight="1" x14ac:dyDescent="0.2">
      <c r="A738" s="29" t="s">
        <v>2368</v>
      </c>
      <c r="B738" s="3" t="s">
        <v>2369</v>
      </c>
      <c r="C738" s="1" t="s">
        <v>2370</v>
      </c>
      <c r="D738" s="16">
        <v>44239</v>
      </c>
      <c r="E738" s="14" t="s">
        <v>82</v>
      </c>
      <c r="F738" s="2">
        <v>2</v>
      </c>
      <c r="G738" s="2">
        <v>0.6</v>
      </c>
      <c r="H738" s="2">
        <v>1000</v>
      </c>
      <c r="I738" s="2">
        <v>400</v>
      </c>
      <c r="N738" s="9"/>
      <c r="V738" s="9"/>
      <c r="W738" s="9"/>
      <c r="X738" s="9"/>
      <c r="Y738" s="9"/>
      <c r="Z738" s="9"/>
      <c r="AA738" s="9"/>
      <c r="AB738" s="9"/>
      <c r="AC738" s="9"/>
      <c r="AD738" s="9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9" t="s">
        <v>253</v>
      </c>
      <c r="CB738" s="9" t="s">
        <v>89</v>
      </c>
    </row>
    <row r="739" spans="1:80" ht="12.75" customHeight="1" x14ac:dyDescent="0.2">
      <c r="A739" s="2" t="s">
        <v>2371</v>
      </c>
      <c r="B739" s="3" t="s">
        <v>2372</v>
      </c>
      <c r="C739" s="3" t="s">
        <v>2373</v>
      </c>
      <c r="D739" s="16">
        <v>40984</v>
      </c>
      <c r="E739" s="14" t="s">
        <v>82</v>
      </c>
      <c r="F739" s="2">
        <v>4</v>
      </c>
      <c r="G739" s="2">
        <v>7</v>
      </c>
      <c r="H739" s="2">
        <v>1000</v>
      </c>
      <c r="I739" s="2">
        <v>500</v>
      </c>
      <c r="N739" s="9"/>
      <c r="V739" s="9"/>
      <c r="W739" s="9"/>
      <c r="X739" s="9"/>
      <c r="Y739" s="9"/>
      <c r="Z739" s="9"/>
      <c r="AA739" s="9"/>
      <c r="AB739" s="9"/>
      <c r="AC739" s="9"/>
      <c r="AD739" s="9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>
        <v>100</v>
      </c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9" t="s">
        <v>105</v>
      </c>
      <c r="CB739" s="9" t="s">
        <v>110</v>
      </c>
    </row>
    <row r="740" spans="1:80" ht="12.75" customHeight="1" x14ac:dyDescent="0.2">
      <c r="A740" s="2" t="s">
        <v>2374</v>
      </c>
      <c r="B740" s="3" t="s">
        <v>2375</v>
      </c>
      <c r="C740" s="3" t="s">
        <v>2376</v>
      </c>
      <c r="D740" s="16">
        <v>36892</v>
      </c>
      <c r="E740" s="14">
        <v>41365</v>
      </c>
      <c r="F740" s="2">
        <v>2</v>
      </c>
      <c r="G740" s="2">
        <v>8.5</v>
      </c>
      <c r="H740" s="2">
        <v>600</v>
      </c>
      <c r="I740" s="2">
        <v>400</v>
      </c>
      <c r="K740" s="2">
        <v>100</v>
      </c>
      <c r="N740" s="9"/>
      <c r="V740" s="9"/>
      <c r="W740" s="9"/>
      <c r="X740" s="9"/>
      <c r="Y740" s="9"/>
      <c r="Z740" s="9"/>
      <c r="AA740" s="9"/>
      <c r="AB740" s="9"/>
      <c r="AC740" s="9"/>
      <c r="AD740" s="9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9" t="s">
        <v>99</v>
      </c>
      <c r="CB740" s="9" t="s">
        <v>154</v>
      </c>
    </row>
    <row r="741" spans="1:80" ht="12.75" customHeight="1" x14ac:dyDescent="0.2">
      <c r="A741" s="2" t="s">
        <v>2377</v>
      </c>
      <c r="B741" s="3" t="s">
        <v>2378</v>
      </c>
      <c r="C741" s="3" t="s">
        <v>2379</v>
      </c>
      <c r="D741" s="16">
        <v>43628</v>
      </c>
      <c r="E741" s="14" t="s">
        <v>82</v>
      </c>
      <c r="F741" s="2">
        <v>80</v>
      </c>
      <c r="G741" s="2">
        <v>300</v>
      </c>
      <c r="H741" s="2">
        <v>300</v>
      </c>
      <c r="I741" s="2">
        <v>200</v>
      </c>
      <c r="K741" s="2">
        <v>100</v>
      </c>
      <c r="N741" s="9"/>
      <c r="V741" s="9"/>
      <c r="W741" s="9"/>
      <c r="X741" s="9"/>
      <c r="Y741" s="9"/>
      <c r="Z741" s="9"/>
      <c r="AA741" s="9"/>
      <c r="AB741" s="9"/>
      <c r="AC741" s="9"/>
      <c r="AD741" s="9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9" t="s">
        <v>99</v>
      </c>
      <c r="CB741" s="9" t="s">
        <v>216</v>
      </c>
    </row>
    <row r="742" spans="1:80" ht="12.75" customHeight="1" x14ac:dyDescent="0.2">
      <c r="A742" s="2" t="s">
        <v>2380</v>
      </c>
      <c r="B742" s="3" t="s">
        <v>2381</v>
      </c>
      <c r="C742" s="3" t="s">
        <v>2382</v>
      </c>
      <c r="D742" s="16">
        <v>34851</v>
      </c>
      <c r="E742" s="14">
        <v>45580</v>
      </c>
      <c r="F742" s="2">
        <v>60</v>
      </c>
      <c r="G742" s="2">
        <v>180</v>
      </c>
      <c r="H742" s="2">
        <v>600</v>
      </c>
      <c r="I742" s="2">
        <v>400</v>
      </c>
      <c r="N742" s="9"/>
      <c r="V742" s="9"/>
      <c r="W742" s="9"/>
      <c r="X742" s="9"/>
      <c r="Y742" s="9"/>
      <c r="Z742" s="9"/>
      <c r="AA742" s="9"/>
      <c r="AB742" s="9"/>
      <c r="AC742" s="9"/>
      <c r="AD742" s="9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9" t="s">
        <v>458</v>
      </c>
      <c r="CB742" s="9" t="s">
        <v>200</v>
      </c>
    </row>
    <row r="743" spans="1:80" ht="12.75" customHeight="1" x14ac:dyDescent="0.2">
      <c r="A743" s="2" t="s">
        <v>2383</v>
      </c>
      <c r="B743" s="3" t="s">
        <v>2384</v>
      </c>
      <c r="C743" s="3" t="s">
        <v>2385</v>
      </c>
      <c r="D743" s="16">
        <v>42036</v>
      </c>
      <c r="E743" s="14" t="s">
        <v>82</v>
      </c>
      <c r="F743" s="2">
        <v>30</v>
      </c>
      <c r="H743" s="2">
        <v>600</v>
      </c>
      <c r="I743" s="2">
        <v>400</v>
      </c>
      <c r="N743" s="9"/>
      <c r="V743" s="9"/>
      <c r="W743" s="9"/>
      <c r="X743" s="9"/>
      <c r="Y743" s="9"/>
      <c r="Z743" s="9"/>
      <c r="AA743" s="9"/>
      <c r="AB743" s="9"/>
      <c r="AC743" s="9"/>
      <c r="AD743" s="9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9" t="s">
        <v>941</v>
      </c>
      <c r="CB743" s="9" t="s">
        <v>200</v>
      </c>
    </row>
    <row r="744" spans="1:80" ht="12.75" customHeight="1" x14ac:dyDescent="0.2">
      <c r="A744" s="2" t="s">
        <v>2386</v>
      </c>
      <c r="B744" s="3" t="s">
        <v>2387</v>
      </c>
      <c r="C744" s="3" t="s">
        <v>2385</v>
      </c>
      <c r="D744" s="16">
        <v>42036</v>
      </c>
      <c r="E744" s="14" t="s">
        <v>82</v>
      </c>
      <c r="F744" s="2">
        <v>20</v>
      </c>
      <c r="H744" s="2">
        <v>1000</v>
      </c>
      <c r="I744" s="2">
        <v>500</v>
      </c>
      <c r="N744" s="9"/>
      <c r="V744" s="9"/>
      <c r="W744" s="9"/>
      <c r="X744" s="9"/>
      <c r="Y744" s="9"/>
      <c r="Z744" s="9"/>
      <c r="AA744" s="9"/>
      <c r="AB744" s="9"/>
      <c r="AC744" s="9"/>
      <c r="AD744" s="9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9" t="s">
        <v>941</v>
      </c>
      <c r="CB744" s="9" t="s">
        <v>200</v>
      </c>
    </row>
    <row r="745" spans="1:80" ht="12.75" customHeight="1" x14ac:dyDescent="0.2">
      <c r="A745" s="18" t="s">
        <v>2388</v>
      </c>
      <c r="B745" s="3" t="s">
        <v>2389</v>
      </c>
      <c r="C745" s="1" t="s">
        <v>2390</v>
      </c>
      <c r="D745" s="16">
        <v>44239</v>
      </c>
      <c r="E745" s="14" t="s">
        <v>82</v>
      </c>
      <c r="F745" s="2">
        <v>2</v>
      </c>
      <c r="G745" s="2">
        <v>0.6</v>
      </c>
      <c r="H745" s="2">
        <v>1000</v>
      </c>
      <c r="I745" s="2">
        <v>400</v>
      </c>
      <c r="K745" s="2">
        <v>100</v>
      </c>
      <c r="N745" s="9"/>
      <c r="V745" s="9"/>
      <c r="W745" s="9"/>
      <c r="X745" s="9"/>
      <c r="Y745" s="9"/>
      <c r="Z745" s="9"/>
      <c r="AA745" s="9"/>
      <c r="AB745" s="9"/>
      <c r="AC745" s="9"/>
      <c r="AD745" s="9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9" t="s">
        <v>99</v>
      </c>
      <c r="CB745" s="9" t="s">
        <v>89</v>
      </c>
    </row>
    <row r="746" spans="1:80" ht="12.75" customHeight="1" x14ac:dyDescent="0.2">
      <c r="A746" s="2" t="s">
        <v>2391</v>
      </c>
      <c r="B746" s="3" t="s">
        <v>2392</v>
      </c>
      <c r="C746" s="3" t="s">
        <v>2393</v>
      </c>
      <c r="D746" s="16">
        <v>43831</v>
      </c>
      <c r="E746" s="14" t="s">
        <v>82</v>
      </c>
      <c r="F746" s="2">
        <v>1</v>
      </c>
      <c r="G746" s="2">
        <v>0.6</v>
      </c>
      <c r="H746" s="2">
        <v>1000</v>
      </c>
      <c r="I746" s="2">
        <v>400</v>
      </c>
      <c r="J746" s="2" t="s">
        <v>82</v>
      </c>
      <c r="K746" s="2" t="s">
        <v>82</v>
      </c>
      <c r="N746" s="9"/>
      <c r="V746" s="9"/>
      <c r="W746" s="9"/>
      <c r="X746" s="9"/>
      <c r="Y746" s="9"/>
      <c r="Z746" s="9"/>
      <c r="AA746" s="9"/>
      <c r="AB746" s="9"/>
      <c r="AC746" s="9"/>
      <c r="AD746" s="9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9" t="s">
        <v>83</v>
      </c>
      <c r="CB746" s="9" t="s">
        <v>89</v>
      </c>
    </row>
    <row r="747" spans="1:80" ht="12.75" customHeight="1" x14ac:dyDescent="0.2">
      <c r="A747" s="2" t="s">
        <v>2394</v>
      </c>
      <c r="B747" s="3" t="s">
        <v>2395</v>
      </c>
      <c r="C747" s="3" t="s">
        <v>2396</v>
      </c>
      <c r="D747" s="16">
        <v>41913</v>
      </c>
      <c r="E747" s="14" t="s">
        <v>82</v>
      </c>
      <c r="F747" s="2">
        <v>5</v>
      </c>
      <c r="G747" s="2">
        <v>30</v>
      </c>
      <c r="H747" s="2">
        <v>1000</v>
      </c>
      <c r="I747" s="2">
        <v>500</v>
      </c>
      <c r="J747" s="2">
        <v>100</v>
      </c>
      <c r="N747" s="9"/>
      <c r="V747" s="9"/>
      <c r="W747" s="9"/>
      <c r="X747" s="9"/>
      <c r="Y747" s="9"/>
      <c r="Z747" s="9"/>
      <c r="AA747" s="9"/>
      <c r="AB747" s="9"/>
      <c r="AC747" s="9"/>
      <c r="AD747" s="9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9" t="s">
        <v>109</v>
      </c>
      <c r="CB747" s="2" t="s">
        <v>110</v>
      </c>
    </row>
    <row r="748" spans="1:80" ht="12.75" customHeight="1" x14ac:dyDescent="0.2">
      <c r="A748" s="25" t="s">
        <v>2397</v>
      </c>
      <c r="B748" s="3" t="s">
        <v>2398</v>
      </c>
      <c r="C748" s="1" t="s">
        <v>2399</v>
      </c>
      <c r="D748" s="16">
        <v>43899</v>
      </c>
      <c r="E748" s="14" t="s">
        <v>82</v>
      </c>
      <c r="F748" s="2">
        <v>2</v>
      </c>
      <c r="G748" s="2">
        <f>SUM(0.02*60)</f>
        <v>1.2</v>
      </c>
      <c r="H748" s="2">
        <v>1000</v>
      </c>
      <c r="I748" s="2">
        <v>400</v>
      </c>
      <c r="N748" s="9"/>
      <c r="V748" s="9"/>
      <c r="W748" s="9"/>
      <c r="X748" s="9"/>
      <c r="Y748" s="9"/>
      <c r="Z748" s="9"/>
      <c r="AA748" s="9"/>
      <c r="AB748" s="9"/>
      <c r="AC748" s="9"/>
      <c r="AD748" s="9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9" t="s">
        <v>88</v>
      </c>
      <c r="CB748" s="9" t="s">
        <v>89</v>
      </c>
    </row>
    <row r="749" spans="1:80" ht="12.75" customHeight="1" x14ac:dyDescent="0.2">
      <c r="A749" s="25" t="s">
        <v>2400</v>
      </c>
      <c r="B749" s="3" t="s">
        <v>2401</v>
      </c>
      <c r="C749" s="1" t="s">
        <v>2402</v>
      </c>
      <c r="D749" s="16">
        <v>43899</v>
      </c>
      <c r="E749" s="14" t="s">
        <v>82</v>
      </c>
      <c r="F749" s="2">
        <v>2</v>
      </c>
      <c r="G749" s="2">
        <v>1.2</v>
      </c>
      <c r="H749" s="2">
        <v>1000</v>
      </c>
      <c r="I749" s="2">
        <v>400</v>
      </c>
      <c r="K749" s="2">
        <v>100</v>
      </c>
      <c r="N749" s="9"/>
      <c r="V749" s="9"/>
      <c r="W749" s="9"/>
      <c r="X749" s="9"/>
      <c r="Y749" s="9"/>
      <c r="Z749" s="9"/>
      <c r="AA749" s="9"/>
      <c r="AB749" s="9"/>
      <c r="AC749" s="9"/>
      <c r="AD749" s="9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9" t="s">
        <v>130</v>
      </c>
      <c r="CB749" s="2" t="s">
        <v>89</v>
      </c>
    </row>
    <row r="750" spans="1:80" ht="12.75" customHeight="1" x14ac:dyDescent="0.2">
      <c r="A750" s="25" t="s">
        <v>2403</v>
      </c>
      <c r="B750" s="3" t="s">
        <v>2404</v>
      </c>
      <c r="C750" s="1" t="s">
        <v>2405</v>
      </c>
      <c r="D750" s="16">
        <v>43862</v>
      </c>
      <c r="E750" s="14" t="s">
        <v>82</v>
      </c>
      <c r="F750" s="2">
        <v>2</v>
      </c>
      <c r="G750" s="2">
        <v>1.2</v>
      </c>
      <c r="H750" s="2">
        <v>1000</v>
      </c>
      <c r="I750" s="2">
        <v>400</v>
      </c>
      <c r="J750" s="2" t="s">
        <v>82</v>
      </c>
      <c r="K750" s="2" t="s">
        <v>82</v>
      </c>
      <c r="N750" s="9"/>
      <c r="V750" s="9"/>
      <c r="W750" s="9"/>
      <c r="X750" s="9"/>
      <c r="Y750" s="9"/>
      <c r="Z750" s="9"/>
      <c r="AA750" s="9"/>
      <c r="AB750" s="9"/>
      <c r="AC750" s="9"/>
      <c r="AD750" s="9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9" t="s">
        <v>231</v>
      </c>
      <c r="CB750" s="2" t="s">
        <v>89</v>
      </c>
    </row>
    <row r="751" spans="1:80" ht="14.85" customHeight="1" x14ac:dyDescent="0.2">
      <c r="A751" s="2" t="s">
        <v>2406</v>
      </c>
      <c r="B751" s="3" t="s">
        <v>2407</v>
      </c>
      <c r="C751" s="3" t="s">
        <v>2408</v>
      </c>
      <c r="D751" s="16">
        <v>44095</v>
      </c>
      <c r="E751" s="14" t="s">
        <v>82</v>
      </c>
      <c r="F751" s="2">
        <v>1</v>
      </c>
      <c r="G751" s="2">
        <f>SUM(4.5*60)</f>
        <v>270</v>
      </c>
      <c r="H751" s="2">
        <v>100</v>
      </c>
      <c r="I751" s="2">
        <v>50</v>
      </c>
      <c r="K751" s="2">
        <v>100</v>
      </c>
      <c r="N751" s="9"/>
      <c r="V751" s="9"/>
      <c r="W751" s="9"/>
      <c r="X751" s="9"/>
      <c r="Y751" s="9"/>
      <c r="Z751" s="9"/>
      <c r="AA751" s="9"/>
      <c r="AB751" s="9"/>
      <c r="AC751" s="9"/>
      <c r="AD751" s="9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9" t="s">
        <v>241</v>
      </c>
      <c r="CB751" s="2" t="s">
        <v>2335</v>
      </c>
    </row>
    <row r="752" spans="1:80" ht="12.75" customHeight="1" x14ac:dyDescent="0.2">
      <c r="A752" s="2" t="s">
        <v>2409</v>
      </c>
      <c r="B752" s="3" t="s">
        <v>2410</v>
      </c>
      <c r="C752" s="20" t="s">
        <v>2411</v>
      </c>
      <c r="D752" s="16">
        <v>44319</v>
      </c>
      <c r="E752" s="14" t="s">
        <v>82</v>
      </c>
      <c r="F752" s="2">
        <v>2</v>
      </c>
      <c r="G752" s="2">
        <v>0.6</v>
      </c>
      <c r="H752" s="2">
        <v>1000</v>
      </c>
      <c r="I752" s="2">
        <v>400</v>
      </c>
      <c r="K752" s="2">
        <v>100</v>
      </c>
      <c r="N752" s="9"/>
      <c r="V752" s="9"/>
      <c r="W752" s="9"/>
      <c r="X752" s="9"/>
      <c r="Y752" s="9"/>
      <c r="Z752" s="9"/>
      <c r="AA752" s="9"/>
      <c r="AB752" s="9"/>
      <c r="AC752" s="9"/>
      <c r="AD752" s="9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9" t="s">
        <v>263</v>
      </c>
      <c r="CB752" s="2" t="s">
        <v>89</v>
      </c>
    </row>
    <row r="753" spans="1:80" ht="12.75" customHeight="1" x14ac:dyDescent="0.2">
      <c r="A753" s="2" t="s">
        <v>2412</v>
      </c>
      <c r="B753" s="3" t="s">
        <v>2413</v>
      </c>
      <c r="C753" s="3" t="s">
        <v>2414</v>
      </c>
      <c r="D753" s="16">
        <v>41218</v>
      </c>
      <c r="E753" s="14" t="s">
        <v>82</v>
      </c>
      <c r="F753" s="2">
        <v>27</v>
      </c>
      <c r="G753" s="2">
        <v>19</v>
      </c>
      <c r="H753" s="2">
        <v>200</v>
      </c>
      <c r="I753" s="2">
        <v>100</v>
      </c>
      <c r="K753" s="2">
        <v>100</v>
      </c>
      <c r="N753" s="9"/>
      <c r="V753" s="9"/>
      <c r="W753" s="9"/>
      <c r="X753" s="9"/>
      <c r="Y753" s="9"/>
      <c r="Z753" s="9"/>
      <c r="AA753" s="9"/>
      <c r="AB753" s="9"/>
      <c r="AC753" s="9"/>
      <c r="AD753" s="9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>
        <v>1</v>
      </c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9" t="s">
        <v>2415</v>
      </c>
      <c r="CB753" s="9" t="s">
        <v>131</v>
      </c>
    </row>
    <row r="754" spans="1:80" ht="12.75" customHeight="1" x14ac:dyDescent="0.2">
      <c r="A754" s="2" t="s">
        <v>2416</v>
      </c>
      <c r="B754" s="3" t="s">
        <v>2417</v>
      </c>
      <c r="C754" s="3" t="s">
        <v>2418</v>
      </c>
      <c r="D754" s="16">
        <v>42422</v>
      </c>
      <c r="E754" s="14" t="s">
        <v>82</v>
      </c>
      <c r="F754" s="2">
        <v>0.2</v>
      </c>
      <c r="G754" s="2">
        <v>8.4</v>
      </c>
      <c r="H754" s="2">
        <v>4000</v>
      </c>
      <c r="I754" s="2">
        <v>1000</v>
      </c>
      <c r="K754" s="2">
        <v>100</v>
      </c>
      <c r="N754" s="9"/>
      <c r="P754" s="9">
        <v>250</v>
      </c>
      <c r="Q754" s="9">
        <v>200</v>
      </c>
      <c r="T754" s="9">
        <v>6000</v>
      </c>
      <c r="V754" s="9"/>
      <c r="W754" s="9"/>
      <c r="X754" s="9"/>
      <c r="Y754" s="9">
        <v>3000</v>
      </c>
      <c r="Z754" s="9"/>
      <c r="AA754" s="9">
        <v>100</v>
      </c>
      <c r="AB754" s="9"/>
      <c r="AC754" s="9"/>
      <c r="AD754" s="9">
        <v>4000</v>
      </c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9" t="s">
        <v>488</v>
      </c>
      <c r="CB754" s="2" t="s">
        <v>154</v>
      </c>
    </row>
    <row r="755" spans="1:80" ht="12.75" customHeight="1" x14ac:dyDescent="0.2">
      <c r="A755" s="2" t="s">
        <v>2419</v>
      </c>
      <c r="B755" s="3" t="s">
        <v>2420</v>
      </c>
      <c r="C755" s="3" t="s">
        <v>2421</v>
      </c>
      <c r="D755" s="16">
        <v>45890</v>
      </c>
      <c r="E755" s="14" t="s">
        <v>82</v>
      </c>
      <c r="F755" s="2">
        <v>1</v>
      </c>
      <c r="G755" s="2">
        <f>SUM(0.2*60)</f>
        <v>12</v>
      </c>
      <c r="H755" s="2">
        <v>1000</v>
      </c>
      <c r="I755" s="2">
        <v>500</v>
      </c>
      <c r="J755" s="2" t="s">
        <v>135</v>
      </c>
      <c r="N755" s="9"/>
      <c r="V755" s="9"/>
      <c r="W755" s="9"/>
      <c r="X755" s="9"/>
      <c r="Y755" s="9"/>
      <c r="Z755" s="9"/>
      <c r="AA755" s="9"/>
      <c r="AB755" s="9"/>
      <c r="AC755" s="9"/>
      <c r="AD755" s="9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9" t="s">
        <v>109</v>
      </c>
      <c r="CB755" s="2" t="s">
        <v>110</v>
      </c>
    </row>
    <row r="756" spans="1:80" ht="12.75" customHeight="1" x14ac:dyDescent="0.2">
      <c r="A756" s="2" t="s">
        <v>2422</v>
      </c>
      <c r="B756" s="3" t="s">
        <v>2423</v>
      </c>
      <c r="C756" s="3" t="s">
        <v>2424</v>
      </c>
      <c r="D756" s="16">
        <v>41121</v>
      </c>
      <c r="E756" s="14" t="s">
        <v>82</v>
      </c>
      <c r="F756" s="2">
        <v>1.5</v>
      </c>
      <c r="G756" s="2">
        <v>1</v>
      </c>
      <c r="H756" s="2">
        <v>1000</v>
      </c>
      <c r="I756" s="2">
        <v>500</v>
      </c>
      <c r="K756" s="2">
        <v>100</v>
      </c>
      <c r="N756" s="9"/>
      <c r="V756" s="9"/>
      <c r="W756" s="9"/>
      <c r="X756" s="9"/>
      <c r="Y756" s="9"/>
      <c r="Z756" s="9"/>
      <c r="AA756" s="9"/>
      <c r="AB756" s="9"/>
      <c r="AC756" s="9"/>
      <c r="AD756" s="9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>
        <v>100</v>
      </c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9" t="s">
        <v>341</v>
      </c>
      <c r="CB756" s="2" t="s">
        <v>110</v>
      </c>
    </row>
    <row r="757" spans="1:80" ht="12.75" customHeight="1" x14ac:dyDescent="0.2">
      <c r="A757" s="2" t="s">
        <v>2425</v>
      </c>
      <c r="B757" s="3" t="s">
        <v>2426</v>
      </c>
      <c r="C757" s="3" t="s">
        <v>2427</v>
      </c>
      <c r="D757" s="16">
        <v>44124</v>
      </c>
      <c r="E757" s="14" t="s">
        <v>82</v>
      </c>
      <c r="F757" s="2">
        <v>10</v>
      </c>
      <c r="G757" s="2">
        <v>18</v>
      </c>
      <c r="H757" s="2">
        <v>1000</v>
      </c>
      <c r="I757" s="2">
        <v>500</v>
      </c>
      <c r="J757" s="2">
        <v>100</v>
      </c>
      <c r="K757" s="2">
        <v>100</v>
      </c>
      <c r="N757" s="9"/>
      <c r="V757" s="9"/>
      <c r="W757" s="9"/>
      <c r="X757" s="9"/>
      <c r="Y757" s="9"/>
      <c r="Z757" s="9"/>
      <c r="AA757" s="9"/>
      <c r="AB757" s="9"/>
      <c r="AC757" s="9"/>
      <c r="AD757" s="9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9" t="s">
        <v>114</v>
      </c>
      <c r="CB757" s="2" t="s">
        <v>2428</v>
      </c>
    </row>
    <row r="758" spans="1:80" ht="12.75" customHeight="1" x14ac:dyDescent="0.2">
      <c r="A758" s="29" t="s">
        <v>2429</v>
      </c>
      <c r="B758" s="3" t="s">
        <v>2430</v>
      </c>
      <c r="C758" s="26" t="s">
        <v>2431</v>
      </c>
      <c r="D758" s="16">
        <v>44319</v>
      </c>
      <c r="E758" s="14" t="s">
        <v>82</v>
      </c>
      <c r="F758" s="2">
        <v>2</v>
      </c>
      <c r="G758" s="2">
        <v>0.6</v>
      </c>
      <c r="H758" s="2">
        <v>1000</v>
      </c>
      <c r="I758" s="2">
        <v>400</v>
      </c>
      <c r="K758" s="2">
        <v>100</v>
      </c>
      <c r="N758" s="9"/>
      <c r="V758" s="9"/>
      <c r="W758" s="9"/>
      <c r="X758" s="9"/>
      <c r="Y758" s="9"/>
      <c r="Z758" s="9"/>
      <c r="AA758" s="9"/>
      <c r="AB758" s="9"/>
      <c r="AC758" s="9"/>
      <c r="AD758" s="9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9" t="s">
        <v>349</v>
      </c>
      <c r="CB758" s="2" t="s">
        <v>89</v>
      </c>
    </row>
    <row r="759" spans="1:80" ht="12.75" customHeight="1" x14ac:dyDescent="0.2">
      <c r="A759" s="2" t="s">
        <v>2432</v>
      </c>
      <c r="B759" s="3" t="s">
        <v>2433</v>
      </c>
      <c r="C759" s="1" t="s">
        <v>2434</v>
      </c>
      <c r="D759" s="16">
        <v>44239</v>
      </c>
      <c r="E759" s="14" t="s">
        <v>82</v>
      </c>
      <c r="F759" s="2">
        <v>1</v>
      </c>
      <c r="G759" s="2">
        <v>0.6</v>
      </c>
      <c r="H759" s="2">
        <v>1000</v>
      </c>
      <c r="I759" s="2">
        <v>400</v>
      </c>
      <c r="N759" s="9"/>
      <c r="V759" s="9"/>
      <c r="W759" s="9"/>
      <c r="X759" s="9"/>
      <c r="Y759" s="9"/>
      <c r="Z759" s="9"/>
      <c r="AA759" s="9"/>
      <c r="AB759" s="9"/>
      <c r="AC759" s="9"/>
      <c r="AD759" s="9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9" t="s">
        <v>231</v>
      </c>
      <c r="CB759" s="2" t="s">
        <v>89</v>
      </c>
    </row>
    <row r="760" spans="1:80" ht="12.75" customHeight="1" x14ac:dyDescent="0.2">
      <c r="A760" s="2" t="s">
        <v>2435</v>
      </c>
      <c r="B760" s="3" t="s">
        <v>2436</v>
      </c>
      <c r="C760" s="3" t="s">
        <v>2437</v>
      </c>
      <c r="D760" s="16">
        <v>44197</v>
      </c>
      <c r="E760" s="14" t="s">
        <v>82</v>
      </c>
      <c r="F760" s="2">
        <v>300</v>
      </c>
      <c r="G760" s="2">
        <v>250</v>
      </c>
      <c r="H760" s="2">
        <v>1500</v>
      </c>
      <c r="I760" s="2">
        <v>500</v>
      </c>
      <c r="J760" s="2">
        <v>100</v>
      </c>
      <c r="K760" s="2">
        <v>100</v>
      </c>
      <c r="N760" s="9"/>
      <c r="V760" s="9"/>
      <c r="W760" s="9"/>
      <c r="X760" s="9"/>
      <c r="Y760" s="9"/>
      <c r="Z760" s="9"/>
      <c r="AA760" s="9"/>
      <c r="AB760" s="9"/>
      <c r="AC760" s="9"/>
      <c r="AD760" s="9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9" t="s">
        <v>130</v>
      </c>
      <c r="CB760" s="2" t="s">
        <v>937</v>
      </c>
    </row>
    <row r="761" spans="1:80" ht="12.75" customHeight="1" x14ac:dyDescent="0.2">
      <c r="A761" s="2" t="s">
        <v>2438</v>
      </c>
      <c r="B761" s="3" t="s">
        <v>2439</v>
      </c>
      <c r="C761" s="3" t="s">
        <v>2440</v>
      </c>
      <c r="D761" s="16">
        <v>43255</v>
      </c>
      <c r="E761" s="14" t="s">
        <v>82</v>
      </c>
      <c r="F761" s="2">
        <v>2</v>
      </c>
      <c r="G761" s="2">
        <v>12</v>
      </c>
      <c r="H761" s="2">
        <v>1000</v>
      </c>
      <c r="I761" s="2">
        <v>500</v>
      </c>
      <c r="J761" s="9" t="s">
        <v>82</v>
      </c>
      <c r="K761" s="2">
        <v>100</v>
      </c>
      <c r="N761" s="9"/>
      <c r="V761" s="9"/>
      <c r="W761" s="9"/>
      <c r="X761" s="9"/>
      <c r="Y761" s="9"/>
      <c r="Z761" s="9"/>
      <c r="AA761" s="9"/>
      <c r="AB761" s="9"/>
      <c r="AC761" s="9"/>
      <c r="AD761" s="9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9" t="s">
        <v>886</v>
      </c>
      <c r="CB761" s="2" t="s">
        <v>110</v>
      </c>
    </row>
    <row r="762" spans="1:80" ht="12.75" customHeight="1" x14ac:dyDescent="0.25">
      <c r="A762" s="2" t="s">
        <v>2441</v>
      </c>
      <c r="B762" s="3" t="s">
        <v>2442</v>
      </c>
      <c r="C762" s="3" t="s">
        <v>2443</v>
      </c>
      <c r="D762" s="16">
        <v>44970</v>
      </c>
      <c r="E762" s="14" t="s">
        <v>82</v>
      </c>
      <c r="F762" s="2" t="s">
        <v>2444</v>
      </c>
      <c r="G762" s="2">
        <f>SUM(24*60)</f>
        <v>1440</v>
      </c>
      <c r="H762" s="2">
        <v>200</v>
      </c>
      <c r="I762" s="2">
        <v>100</v>
      </c>
      <c r="J762" s="9"/>
      <c r="N762" s="9"/>
      <c r="V762" s="9"/>
      <c r="W762" s="9"/>
      <c r="X762" s="9"/>
      <c r="Y762" s="9"/>
      <c r="Z762" s="9"/>
      <c r="AA762" s="9"/>
      <c r="AB762" s="9"/>
      <c r="AC762" s="9"/>
      <c r="AD762" s="9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9" t="s">
        <v>488</v>
      </c>
      <c r="CB762" s="2" t="s">
        <v>100</v>
      </c>
    </row>
    <row r="763" spans="1:80" ht="12.75" customHeight="1" x14ac:dyDescent="0.2">
      <c r="A763" s="2" t="s">
        <v>2445</v>
      </c>
      <c r="B763" s="3" t="s">
        <v>2446</v>
      </c>
      <c r="C763" s="3" t="s">
        <v>2447</v>
      </c>
      <c r="D763" s="16">
        <v>44239</v>
      </c>
      <c r="E763" s="14" t="s">
        <v>82</v>
      </c>
      <c r="F763" s="2">
        <v>1</v>
      </c>
      <c r="G763" s="2">
        <v>0.6</v>
      </c>
      <c r="H763" s="2">
        <v>1000</v>
      </c>
      <c r="I763" s="2">
        <v>400</v>
      </c>
      <c r="J763" s="9"/>
      <c r="N763" s="9"/>
      <c r="V763" s="9"/>
      <c r="W763" s="9"/>
      <c r="X763" s="9"/>
      <c r="Y763" s="9"/>
      <c r="Z763" s="9"/>
      <c r="AA763" s="9"/>
      <c r="AB763" s="9"/>
      <c r="AC763" s="9"/>
      <c r="AD763" s="9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9" t="s">
        <v>2448</v>
      </c>
      <c r="CB763" s="2" t="s">
        <v>89</v>
      </c>
    </row>
    <row r="764" spans="1:80" ht="12.75" customHeight="1" x14ac:dyDescent="0.2">
      <c r="A764" s="2" t="s">
        <v>2449</v>
      </c>
      <c r="B764" s="3" t="s">
        <v>2450</v>
      </c>
      <c r="C764" s="3" t="s">
        <v>2451</v>
      </c>
      <c r="D764" s="16">
        <v>43831</v>
      </c>
      <c r="E764" s="14" t="s">
        <v>82</v>
      </c>
      <c r="F764" s="2">
        <v>1</v>
      </c>
      <c r="G764" s="2">
        <v>6</v>
      </c>
      <c r="H764" s="2">
        <v>1000</v>
      </c>
      <c r="I764" s="2">
        <v>400</v>
      </c>
      <c r="J764" s="9" t="s">
        <v>82</v>
      </c>
      <c r="K764" s="2" t="s">
        <v>82</v>
      </c>
      <c r="N764" s="9"/>
      <c r="V764" s="9"/>
      <c r="W764" s="9"/>
      <c r="X764" s="9"/>
      <c r="Y764" s="9"/>
      <c r="Z764" s="9"/>
      <c r="AA764" s="9"/>
      <c r="AB764" s="9"/>
      <c r="AC764" s="9"/>
      <c r="AD764" s="9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9" t="s">
        <v>93</v>
      </c>
      <c r="CB764" s="2" t="s">
        <v>89</v>
      </c>
    </row>
    <row r="765" spans="1:80" ht="12.75" customHeight="1" x14ac:dyDescent="0.2">
      <c r="A765" s="2" t="s">
        <v>2452</v>
      </c>
      <c r="B765" s="3" t="s">
        <v>2453</v>
      </c>
      <c r="C765" s="3" t="s">
        <v>2454</v>
      </c>
      <c r="D765" s="16">
        <v>43831</v>
      </c>
      <c r="E765" s="14" t="s">
        <v>82</v>
      </c>
      <c r="F765" s="2">
        <v>2</v>
      </c>
      <c r="G765" s="2">
        <v>6</v>
      </c>
      <c r="H765" s="2">
        <v>1000</v>
      </c>
      <c r="I765" s="2">
        <v>400</v>
      </c>
      <c r="J765" s="9" t="s">
        <v>82</v>
      </c>
      <c r="K765" s="2">
        <v>100</v>
      </c>
      <c r="N765" s="9"/>
      <c r="V765" s="9"/>
      <c r="W765" s="9"/>
      <c r="X765" s="9"/>
      <c r="Y765" s="9"/>
      <c r="Z765" s="9"/>
      <c r="AA765" s="9"/>
      <c r="AB765" s="9"/>
      <c r="AC765" s="9"/>
      <c r="AD765" s="9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9" t="s">
        <v>750</v>
      </c>
      <c r="CB765" s="2" t="s">
        <v>89</v>
      </c>
    </row>
    <row r="766" spans="1:80" ht="12.75" customHeight="1" x14ac:dyDescent="0.2">
      <c r="A766" s="2" t="s">
        <v>2455</v>
      </c>
      <c r="B766" s="3" t="s">
        <v>2456</v>
      </c>
      <c r="C766" s="3" t="s">
        <v>2457</v>
      </c>
      <c r="D766" s="16">
        <v>39524</v>
      </c>
      <c r="E766" s="14">
        <v>44805</v>
      </c>
      <c r="F766" s="2">
        <v>1</v>
      </c>
      <c r="G766" s="2">
        <v>17</v>
      </c>
      <c r="H766" s="2">
        <v>2000</v>
      </c>
      <c r="I766" s="2">
        <v>400</v>
      </c>
      <c r="K766" s="2">
        <v>100</v>
      </c>
      <c r="N766" s="9"/>
      <c r="V766" s="9"/>
      <c r="W766" s="9"/>
      <c r="X766" s="9"/>
      <c r="Y766" s="9"/>
      <c r="Z766" s="9"/>
      <c r="AA766" s="9"/>
      <c r="AB766" s="9"/>
      <c r="AC766" s="9"/>
      <c r="AD766" s="9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9" t="s">
        <v>488</v>
      </c>
      <c r="CB766" s="2" t="s">
        <v>154</v>
      </c>
    </row>
    <row r="767" spans="1:80" ht="12.75" customHeight="1" x14ac:dyDescent="0.2">
      <c r="A767" s="2" t="s">
        <v>2458</v>
      </c>
      <c r="B767" s="3" t="s">
        <v>2459</v>
      </c>
      <c r="C767" s="3" t="s">
        <v>2460</v>
      </c>
      <c r="D767" s="16">
        <v>42370</v>
      </c>
      <c r="E767" s="14" t="s">
        <v>82</v>
      </c>
      <c r="F767" s="2">
        <v>10</v>
      </c>
      <c r="G767" s="2">
        <v>0.4</v>
      </c>
      <c r="H767" s="2">
        <v>1000</v>
      </c>
      <c r="I767" s="2">
        <v>500</v>
      </c>
      <c r="K767" s="2">
        <v>100</v>
      </c>
      <c r="N767" s="9"/>
      <c r="V767" s="9"/>
      <c r="W767" s="9"/>
      <c r="X767" s="9"/>
      <c r="Y767" s="9"/>
      <c r="Z767" s="9"/>
      <c r="AA767" s="9"/>
      <c r="AB767" s="9"/>
      <c r="AC767" s="9"/>
      <c r="AD767" s="9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9" t="s">
        <v>1149</v>
      </c>
      <c r="CB767" s="9" t="s">
        <v>110</v>
      </c>
    </row>
    <row r="768" spans="1:80" ht="12.75" customHeight="1" x14ac:dyDescent="0.2">
      <c r="A768" s="2" t="s">
        <v>2461</v>
      </c>
      <c r="B768" s="3" t="s">
        <v>2462</v>
      </c>
      <c r="C768" s="3" t="s">
        <v>2463</v>
      </c>
      <c r="D768" s="16">
        <v>42265</v>
      </c>
      <c r="E768" s="14">
        <v>43444</v>
      </c>
      <c r="F768" s="2">
        <v>2</v>
      </c>
      <c r="G768" s="2">
        <v>24</v>
      </c>
      <c r="H768" s="2">
        <v>5000</v>
      </c>
      <c r="I768" s="2">
        <v>2200</v>
      </c>
      <c r="J768" s="2">
        <v>100</v>
      </c>
      <c r="K768" s="2">
        <v>100</v>
      </c>
      <c r="N768" s="9"/>
      <c r="V768" s="9"/>
      <c r="W768" s="9"/>
      <c r="X768" s="9"/>
      <c r="Y768" s="9"/>
      <c r="Z768" s="9"/>
      <c r="AA768" s="9"/>
      <c r="AB768" s="9"/>
      <c r="AC768" s="9"/>
      <c r="AD768" s="9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9" t="s">
        <v>2464</v>
      </c>
      <c r="CB768" s="9" t="s">
        <v>2465</v>
      </c>
    </row>
    <row r="769" spans="1:80" ht="12.75" customHeight="1" x14ac:dyDescent="0.2">
      <c r="A769" s="2" t="s">
        <v>2466</v>
      </c>
      <c r="B769" s="3" t="s">
        <v>2467</v>
      </c>
      <c r="C769" s="3" t="s">
        <v>2468</v>
      </c>
      <c r="D769" s="16">
        <v>34241</v>
      </c>
      <c r="E769" s="14">
        <v>41518</v>
      </c>
      <c r="F769" s="2">
        <v>5</v>
      </c>
      <c r="G769" s="2">
        <v>40</v>
      </c>
      <c r="H769" s="2">
        <v>100</v>
      </c>
      <c r="I769" s="2">
        <v>100</v>
      </c>
      <c r="N769" s="9"/>
      <c r="P769" s="9">
        <v>2000</v>
      </c>
      <c r="V769" s="9"/>
      <c r="W769" s="9"/>
      <c r="X769" s="9"/>
      <c r="Y769" s="9"/>
      <c r="Z769" s="9"/>
      <c r="AA769" s="9">
        <v>2000</v>
      </c>
      <c r="AB769" s="9"/>
      <c r="AC769" s="9"/>
      <c r="AD769" s="9">
        <v>10000</v>
      </c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9" t="s">
        <v>88</v>
      </c>
      <c r="CB769" s="2" t="s">
        <v>154</v>
      </c>
    </row>
    <row r="770" spans="1:80" ht="12.75" customHeight="1" x14ac:dyDescent="0.2">
      <c r="A770" s="2" t="s">
        <v>2469</v>
      </c>
      <c r="B770" s="3" t="s">
        <v>2470</v>
      </c>
      <c r="C770" s="3" t="s">
        <v>2471</v>
      </c>
      <c r="D770" s="16">
        <v>44866</v>
      </c>
      <c r="E770" s="14" t="s">
        <v>82</v>
      </c>
      <c r="F770" s="2">
        <v>5</v>
      </c>
      <c r="G770" s="2">
        <f>SUM(1.7*6)</f>
        <v>10.199999999999999</v>
      </c>
      <c r="H770" s="2">
        <v>1000</v>
      </c>
      <c r="I770" s="2">
        <v>500</v>
      </c>
      <c r="J770" s="2" t="s">
        <v>135</v>
      </c>
      <c r="N770" s="9"/>
      <c r="V770" s="9"/>
      <c r="W770" s="9"/>
      <c r="X770" s="9"/>
      <c r="Y770" s="9"/>
      <c r="Z770" s="9"/>
      <c r="AA770" s="9"/>
      <c r="AB770" s="9"/>
      <c r="AC770" s="9"/>
      <c r="AD770" s="9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9" t="s">
        <v>1225</v>
      </c>
      <c r="CB770" s="2" t="s">
        <v>110</v>
      </c>
    </row>
    <row r="771" spans="1:80" ht="12.75" customHeight="1" x14ac:dyDescent="0.2">
      <c r="A771" s="2" t="s">
        <v>2472</v>
      </c>
      <c r="B771" s="3" t="s">
        <v>2473</v>
      </c>
      <c r="C771" s="3" t="s">
        <v>2474</v>
      </c>
      <c r="D771" s="16">
        <v>34365</v>
      </c>
      <c r="E771" s="14">
        <v>44480</v>
      </c>
      <c r="F771" s="2">
        <v>5</v>
      </c>
      <c r="G771" s="2">
        <v>19.8</v>
      </c>
      <c r="H771" s="2">
        <v>1000</v>
      </c>
      <c r="I771" s="2">
        <v>500</v>
      </c>
      <c r="J771" s="2">
        <v>100</v>
      </c>
      <c r="K771" s="2">
        <v>100</v>
      </c>
      <c r="N771" s="9"/>
      <c r="V771" s="9"/>
      <c r="W771" s="9"/>
      <c r="X771" s="9"/>
      <c r="Y771" s="9"/>
      <c r="Z771" s="9"/>
      <c r="AA771" s="9"/>
      <c r="AB771" s="9"/>
      <c r="AC771" s="9"/>
      <c r="AD771" s="9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9" t="s">
        <v>130</v>
      </c>
      <c r="CB771" s="9" t="s">
        <v>110</v>
      </c>
    </row>
    <row r="772" spans="1:80" ht="12.75" customHeight="1" x14ac:dyDescent="0.2">
      <c r="A772" s="2" t="s">
        <v>2475</v>
      </c>
      <c r="B772" s="3" t="s">
        <v>2476</v>
      </c>
      <c r="C772" s="3" t="s">
        <v>2477</v>
      </c>
      <c r="D772" s="16">
        <v>45413</v>
      </c>
      <c r="E772" s="14" t="s">
        <v>82</v>
      </c>
      <c r="F772" s="2">
        <v>3</v>
      </c>
      <c r="G772" s="2">
        <f>SUM(0.14*60)</f>
        <v>8.4</v>
      </c>
      <c r="H772" s="2">
        <v>2500</v>
      </c>
      <c r="I772" s="2">
        <v>1500</v>
      </c>
      <c r="J772" s="2" t="s">
        <v>135</v>
      </c>
      <c r="K772" s="2">
        <v>100</v>
      </c>
      <c r="N772" s="9"/>
      <c r="V772" s="9"/>
      <c r="W772" s="9"/>
      <c r="X772" s="9"/>
      <c r="Y772" s="9"/>
      <c r="Z772" s="9"/>
      <c r="AA772" s="9"/>
      <c r="AB772" s="9"/>
      <c r="AC772" s="9"/>
      <c r="AD772" s="9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9" t="s">
        <v>99</v>
      </c>
      <c r="CB772" s="9" t="s">
        <v>100</v>
      </c>
    </row>
    <row r="773" spans="1:80" ht="12.75" customHeight="1" x14ac:dyDescent="0.2">
      <c r="A773" s="2" t="s">
        <v>2478</v>
      </c>
      <c r="B773" s="3" t="s">
        <v>2479</v>
      </c>
      <c r="C773" s="3" t="s">
        <v>2480</v>
      </c>
      <c r="D773" s="30">
        <v>37355</v>
      </c>
      <c r="E773" s="14">
        <v>44480</v>
      </c>
      <c r="F773" s="2">
        <v>5</v>
      </c>
      <c r="G773" s="2">
        <v>30</v>
      </c>
      <c r="H773" s="2">
        <v>1000</v>
      </c>
      <c r="I773" s="2">
        <v>500</v>
      </c>
      <c r="J773" s="2">
        <v>100</v>
      </c>
      <c r="K773" s="2">
        <v>100</v>
      </c>
      <c r="N773" s="9"/>
      <c r="V773" s="9"/>
      <c r="W773" s="9"/>
      <c r="X773" s="9"/>
      <c r="Y773" s="9"/>
      <c r="Z773" s="9"/>
      <c r="AA773" s="9"/>
      <c r="AB773" s="9"/>
      <c r="AC773" s="9"/>
      <c r="AD773" s="9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9" t="s">
        <v>130</v>
      </c>
      <c r="CB773" s="9" t="s">
        <v>110</v>
      </c>
    </row>
    <row r="774" spans="1:80" ht="12.75" customHeight="1" x14ac:dyDescent="0.2">
      <c r="A774" s="2" t="s">
        <v>2481</v>
      </c>
      <c r="B774" s="3" t="s">
        <v>2482</v>
      </c>
      <c r="C774" s="3" t="s">
        <v>2483</v>
      </c>
      <c r="D774" s="16">
        <v>36801</v>
      </c>
      <c r="E774" s="14">
        <v>39722</v>
      </c>
      <c r="F774" s="2">
        <v>300</v>
      </c>
      <c r="G774" s="2">
        <v>210</v>
      </c>
      <c r="H774" s="2">
        <v>3000</v>
      </c>
      <c r="I774" s="2">
        <v>1000</v>
      </c>
      <c r="J774" s="2">
        <v>100</v>
      </c>
      <c r="N774" s="9"/>
      <c r="V774" s="9"/>
      <c r="W774" s="9"/>
      <c r="X774" s="9"/>
      <c r="Y774" s="9"/>
      <c r="Z774" s="9"/>
      <c r="AA774" s="9"/>
      <c r="AB774" s="9"/>
      <c r="AC774" s="9"/>
      <c r="AD774" s="9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9" t="s">
        <v>281</v>
      </c>
      <c r="CB774" s="9" t="s">
        <v>100</v>
      </c>
    </row>
    <row r="775" spans="1:80" ht="12.75" customHeight="1" x14ac:dyDescent="0.2">
      <c r="A775" s="2" t="s">
        <v>2484</v>
      </c>
      <c r="B775" s="3" t="s">
        <v>2485</v>
      </c>
      <c r="C775" s="3" t="s">
        <v>2486</v>
      </c>
      <c r="D775" s="16">
        <v>40826</v>
      </c>
      <c r="E775" s="14">
        <v>45901</v>
      </c>
      <c r="F775" s="2">
        <v>20</v>
      </c>
      <c r="G775" s="2">
        <v>36</v>
      </c>
      <c r="H775" s="2">
        <v>250</v>
      </c>
      <c r="I775" s="2">
        <v>400</v>
      </c>
      <c r="N775" s="9"/>
      <c r="V775" s="9"/>
      <c r="W775" s="9"/>
      <c r="X775" s="9"/>
      <c r="Y775" s="9"/>
      <c r="Z775" s="9"/>
      <c r="AA775" s="9"/>
      <c r="AB775" s="9"/>
      <c r="AC775" s="9">
        <v>5000</v>
      </c>
      <c r="AD775" s="9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9" t="s">
        <v>253</v>
      </c>
      <c r="CB775" s="2" t="s">
        <v>154</v>
      </c>
    </row>
    <row r="776" spans="1:80" ht="12.6" customHeight="1" x14ac:dyDescent="0.2">
      <c r="A776" s="2" t="s">
        <v>2487</v>
      </c>
      <c r="B776" s="3" t="s">
        <v>2488</v>
      </c>
      <c r="C776" s="3" t="s">
        <v>2489</v>
      </c>
      <c r="D776" s="16">
        <v>43311</v>
      </c>
      <c r="E776" s="14" t="s">
        <v>82</v>
      </c>
      <c r="F776" s="2">
        <v>28</v>
      </c>
      <c r="G776" s="2">
        <v>300</v>
      </c>
      <c r="H776" s="2">
        <v>300</v>
      </c>
      <c r="I776" s="2">
        <v>200</v>
      </c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>
        <v>2</v>
      </c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  <c r="BO776" s="9"/>
      <c r="BP776" s="9"/>
      <c r="BQ776" s="9"/>
      <c r="BR776" s="9"/>
      <c r="BS776" s="9"/>
      <c r="BT776" s="9"/>
      <c r="BU776" s="9"/>
      <c r="BV776" s="9"/>
      <c r="BW776" s="9"/>
      <c r="BX776" s="9"/>
      <c r="BY776" s="9"/>
      <c r="BZ776" s="9"/>
      <c r="CA776" s="9" t="s">
        <v>93</v>
      </c>
      <c r="CB776" s="2" t="s">
        <v>216</v>
      </c>
    </row>
    <row r="777" spans="1:80" ht="14.85" customHeight="1" x14ac:dyDescent="0.2">
      <c r="A777" s="2" t="s">
        <v>2490</v>
      </c>
      <c r="B777" s="3" t="s">
        <v>2491</v>
      </c>
      <c r="C777" s="3" t="s">
        <v>2492</v>
      </c>
      <c r="D777" s="16">
        <v>42187</v>
      </c>
      <c r="E777" s="14" t="s">
        <v>82</v>
      </c>
      <c r="F777" s="2">
        <v>2</v>
      </c>
      <c r="G777" s="2">
        <v>3</v>
      </c>
      <c r="H777" s="2">
        <v>1000</v>
      </c>
      <c r="I777" s="2">
        <v>500</v>
      </c>
      <c r="J777" s="2">
        <v>100</v>
      </c>
      <c r="K777" s="2" t="s">
        <v>82</v>
      </c>
      <c r="N777" s="9"/>
      <c r="V777" s="9"/>
      <c r="W777" s="9"/>
      <c r="X777" s="9"/>
      <c r="Y777" s="9"/>
      <c r="Z777" s="9"/>
      <c r="AA777" s="9"/>
      <c r="AB777" s="9"/>
      <c r="AC777" s="9"/>
      <c r="AD777" s="9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9" t="s">
        <v>2493</v>
      </c>
      <c r="CB777" s="9" t="s">
        <v>110</v>
      </c>
    </row>
    <row r="778" spans="1:80" ht="15" customHeight="1" x14ac:dyDescent="0.2">
      <c r="A778" s="2" t="s">
        <v>2494</v>
      </c>
      <c r="B778" s="3" t="s">
        <v>2495</v>
      </c>
      <c r="C778" s="3" t="s">
        <v>1751</v>
      </c>
      <c r="D778" s="16">
        <v>34214</v>
      </c>
      <c r="E778" s="14">
        <v>41974</v>
      </c>
      <c r="F778" s="2">
        <v>10</v>
      </c>
      <c r="G778" s="2">
        <v>720</v>
      </c>
      <c r="H778" s="2">
        <v>1000</v>
      </c>
      <c r="I778" s="2">
        <v>500</v>
      </c>
      <c r="J778" s="2">
        <v>100</v>
      </c>
      <c r="N778" s="9"/>
      <c r="V778" s="9"/>
      <c r="W778" s="9"/>
      <c r="X778" s="9"/>
      <c r="Y778" s="9"/>
      <c r="Z778" s="9"/>
      <c r="AA778" s="9"/>
      <c r="AB778" s="9"/>
      <c r="AC778" s="9"/>
      <c r="AD778" s="9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9" t="s">
        <v>93</v>
      </c>
      <c r="CB778" s="2" t="s">
        <v>2496</v>
      </c>
    </row>
    <row r="779" spans="1:80" ht="12.6" customHeight="1" x14ac:dyDescent="0.2">
      <c r="A779" s="2" t="s">
        <v>2497</v>
      </c>
      <c r="B779" s="3" t="s">
        <v>2498</v>
      </c>
      <c r="C779" s="3" t="s">
        <v>2499</v>
      </c>
      <c r="D779" s="16">
        <v>39934</v>
      </c>
      <c r="E779" s="14">
        <v>43290</v>
      </c>
      <c r="F779" s="2">
        <v>100</v>
      </c>
      <c r="G779" s="2">
        <v>600</v>
      </c>
      <c r="H779" s="2">
        <v>1000</v>
      </c>
      <c r="I779" s="2">
        <v>400</v>
      </c>
      <c r="N779" s="9"/>
      <c r="V779" s="9"/>
      <c r="W779" s="9"/>
      <c r="X779" s="9"/>
      <c r="Y779" s="9"/>
      <c r="Z779" s="9"/>
      <c r="AA779" s="9"/>
      <c r="AB779" s="9"/>
      <c r="AC779" s="9">
        <v>5000</v>
      </c>
      <c r="AD779" s="9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9" t="s">
        <v>109</v>
      </c>
      <c r="CB779" s="2" t="s">
        <v>154</v>
      </c>
    </row>
    <row r="780" spans="1:80" ht="12.6" customHeight="1" x14ac:dyDescent="0.2">
      <c r="A780" s="2" t="s">
        <v>2500</v>
      </c>
      <c r="B780" s="3" t="s">
        <v>2501</v>
      </c>
      <c r="C780" s="3" t="s">
        <v>2502</v>
      </c>
      <c r="D780" s="16">
        <v>42659</v>
      </c>
      <c r="E780" s="14" t="s">
        <v>82</v>
      </c>
      <c r="F780" s="2">
        <v>19</v>
      </c>
      <c r="G780" s="2">
        <v>63</v>
      </c>
      <c r="H780" s="2">
        <v>1000</v>
      </c>
      <c r="I780" s="2">
        <v>500</v>
      </c>
      <c r="J780" s="2">
        <v>100</v>
      </c>
      <c r="K780" s="2">
        <v>100</v>
      </c>
      <c r="N780" s="9"/>
      <c r="V780" s="9"/>
      <c r="W780" s="9"/>
      <c r="X780" s="9"/>
      <c r="Y780" s="9"/>
      <c r="Z780" s="9"/>
      <c r="AA780" s="9"/>
      <c r="AB780" s="9"/>
      <c r="AC780" s="9"/>
      <c r="AD780" s="9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9" t="s">
        <v>130</v>
      </c>
      <c r="CB780" s="2" t="s">
        <v>110</v>
      </c>
    </row>
    <row r="781" spans="1:80" ht="12.75" customHeight="1" x14ac:dyDescent="0.2">
      <c r="A781" s="2" t="s">
        <v>2503</v>
      </c>
      <c r="B781" s="3" t="s">
        <v>2504</v>
      </c>
      <c r="C781" s="3" t="s">
        <v>2505</v>
      </c>
      <c r="D781" s="16">
        <v>43006</v>
      </c>
      <c r="E781" s="14" t="s">
        <v>82</v>
      </c>
      <c r="F781" s="2">
        <v>2</v>
      </c>
      <c r="G781" s="2">
        <v>0.1</v>
      </c>
      <c r="H781" s="2">
        <v>1000</v>
      </c>
      <c r="I781" s="2">
        <v>500</v>
      </c>
      <c r="J781" s="2">
        <v>100</v>
      </c>
      <c r="K781" s="2">
        <v>100</v>
      </c>
      <c r="N781" s="9"/>
      <c r="V781" s="9"/>
      <c r="W781" s="9"/>
      <c r="X781" s="9"/>
      <c r="Y781" s="9"/>
      <c r="Z781" s="9"/>
      <c r="AA781" s="9"/>
      <c r="AB781" s="9"/>
      <c r="AC781" s="9"/>
      <c r="AD781" s="9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9" t="s">
        <v>130</v>
      </c>
      <c r="CB781" s="2" t="s">
        <v>110</v>
      </c>
    </row>
    <row r="782" spans="1:80" ht="12.75" customHeight="1" x14ac:dyDescent="0.2">
      <c r="A782" s="2" t="s">
        <v>2506</v>
      </c>
      <c r="B782" s="3" t="s">
        <v>2507</v>
      </c>
      <c r="C782" s="3" t="s">
        <v>2508</v>
      </c>
      <c r="D782" s="16">
        <v>44409</v>
      </c>
      <c r="E782" s="14" t="s">
        <v>82</v>
      </c>
      <c r="F782" s="2">
        <v>0.5</v>
      </c>
      <c r="G782" s="2">
        <v>15</v>
      </c>
      <c r="H782" s="2">
        <v>1000</v>
      </c>
      <c r="I782" s="2">
        <v>500</v>
      </c>
      <c r="J782" s="2" t="s">
        <v>135</v>
      </c>
      <c r="N782" s="9"/>
      <c r="V782" s="9"/>
      <c r="W782" s="9"/>
      <c r="X782" s="9"/>
      <c r="Y782" s="9"/>
      <c r="Z782" s="9"/>
      <c r="AA782" s="9"/>
      <c r="AB782" s="9"/>
      <c r="AC782" s="9"/>
      <c r="AD782" s="9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9" t="s">
        <v>105</v>
      </c>
      <c r="CB782" s="2" t="s">
        <v>110</v>
      </c>
    </row>
    <row r="783" spans="1:80" ht="12.75" customHeight="1" x14ac:dyDescent="0.2">
      <c r="A783" s="2" t="s">
        <v>2509</v>
      </c>
      <c r="B783" s="3" t="s">
        <v>2510</v>
      </c>
      <c r="C783" s="3" t="s">
        <v>2511</v>
      </c>
      <c r="D783" s="16">
        <v>35156</v>
      </c>
      <c r="E783" s="14">
        <v>44186</v>
      </c>
      <c r="F783" s="2">
        <v>20</v>
      </c>
      <c r="G783" s="2">
        <v>348</v>
      </c>
      <c r="H783" s="2">
        <v>10000</v>
      </c>
      <c r="I783" s="2">
        <v>400</v>
      </c>
      <c r="N783" s="9"/>
      <c r="V783" s="9"/>
      <c r="W783" s="9"/>
      <c r="X783" s="9"/>
      <c r="Y783" s="9"/>
      <c r="Z783" s="9"/>
      <c r="AA783" s="9"/>
      <c r="AB783" s="9"/>
      <c r="AC783" s="9"/>
      <c r="AD783" s="9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9" t="s">
        <v>521</v>
      </c>
      <c r="CB783" s="9" t="s">
        <v>181</v>
      </c>
    </row>
    <row r="784" spans="1:80" ht="12.75" customHeight="1" x14ac:dyDescent="0.2">
      <c r="A784" s="2" t="s">
        <v>2512</v>
      </c>
      <c r="B784" s="3" t="s">
        <v>2510</v>
      </c>
      <c r="C784" s="3" t="s">
        <v>2513</v>
      </c>
      <c r="D784" s="16">
        <v>44186</v>
      </c>
      <c r="E784" s="14">
        <v>45476</v>
      </c>
      <c r="F784" s="2">
        <v>10</v>
      </c>
      <c r="G784" s="2">
        <v>36</v>
      </c>
      <c r="H784" s="2">
        <v>10000</v>
      </c>
      <c r="I784" s="2">
        <v>250</v>
      </c>
      <c r="N784" s="9"/>
      <c r="V784" s="9"/>
      <c r="W784" s="9"/>
      <c r="X784" s="9"/>
      <c r="Y784" s="9"/>
      <c r="Z784" s="9"/>
      <c r="AA784" s="9"/>
      <c r="AB784" s="9"/>
      <c r="AC784" s="9"/>
      <c r="AD784" s="9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9" t="s">
        <v>521</v>
      </c>
      <c r="CB784" s="2" t="s">
        <v>181</v>
      </c>
    </row>
    <row r="785" spans="1:80" ht="13.35" customHeight="1" x14ac:dyDescent="0.2">
      <c r="A785" s="2" t="s">
        <v>2514</v>
      </c>
      <c r="B785" s="3" t="s">
        <v>2515</v>
      </c>
      <c r="C785" s="3" t="s">
        <v>2516</v>
      </c>
      <c r="D785" s="16">
        <v>44995</v>
      </c>
      <c r="E785" s="14" t="s">
        <v>82</v>
      </c>
      <c r="F785" s="2">
        <v>5</v>
      </c>
      <c r="G785" s="2">
        <v>30</v>
      </c>
      <c r="H785" s="2">
        <v>1000</v>
      </c>
      <c r="I785" s="2">
        <v>500</v>
      </c>
      <c r="J785" s="2" t="s">
        <v>135</v>
      </c>
      <c r="N785" s="9"/>
      <c r="V785" s="9"/>
      <c r="W785" s="9"/>
      <c r="X785" s="9"/>
      <c r="Y785" s="9"/>
      <c r="Z785" s="9"/>
      <c r="AA785" s="9"/>
      <c r="AB785" s="9"/>
      <c r="AC785" s="9"/>
      <c r="AD785" s="9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9" t="s">
        <v>83</v>
      </c>
      <c r="CB785" s="9" t="s">
        <v>110</v>
      </c>
    </row>
    <row r="786" spans="1:80" ht="13.35" customHeight="1" x14ac:dyDescent="0.2">
      <c r="A786" s="2" t="s">
        <v>2517</v>
      </c>
      <c r="B786" s="3" t="s">
        <v>2518</v>
      </c>
      <c r="C786" s="3" t="s">
        <v>2519</v>
      </c>
      <c r="D786" s="16">
        <v>38777</v>
      </c>
      <c r="E786" s="14">
        <v>43473</v>
      </c>
      <c r="F786" s="2">
        <v>25</v>
      </c>
      <c r="G786" s="2">
        <v>1.94</v>
      </c>
      <c r="H786" s="2">
        <v>1000</v>
      </c>
      <c r="I786" s="2">
        <v>500</v>
      </c>
      <c r="J786" s="2">
        <v>100</v>
      </c>
      <c r="K786" s="2">
        <v>100</v>
      </c>
      <c r="N786" s="9"/>
      <c r="V786" s="9"/>
      <c r="W786" s="9"/>
      <c r="X786" s="9"/>
      <c r="Y786" s="9"/>
      <c r="Z786" s="9"/>
      <c r="AA786" s="9"/>
      <c r="AB786" s="9"/>
      <c r="AC786" s="9"/>
      <c r="AD786" s="9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9" t="s">
        <v>349</v>
      </c>
      <c r="CB786" s="2" t="s">
        <v>110</v>
      </c>
    </row>
    <row r="787" spans="1:80" ht="13.35" customHeight="1" x14ac:dyDescent="0.2">
      <c r="A787" s="2" t="s">
        <v>2520</v>
      </c>
      <c r="B787" s="3" t="s">
        <v>2521</v>
      </c>
      <c r="C787" s="3" t="s">
        <v>2522</v>
      </c>
      <c r="D787" s="16">
        <v>40644</v>
      </c>
      <c r="E787" s="14">
        <v>42461</v>
      </c>
      <c r="F787" s="2">
        <v>6</v>
      </c>
      <c r="G787" s="2">
        <v>16</v>
      </c>
      <c r="H787" s="2">
        <v>1000</v>
      </c>
      <c r="I787" s="2">
        <v>500</v>
      </c>
      <c r="N787" s="9"/>
      <c r="V787" s="9"/>
      <c r="W787" s="9"/>
      <c r="X787" s="9"/>
      <c r="Y787" s="9"/>
      <c r="Z787" s="9"/>
      <c r="AA787" s="9"/>
      <c r="AB787" s="9"/>
      <c r="AC787" s="9"/>
      <c r="AD787" s="9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>
        <v>100</v>
      </c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9" t="s">
        <v>88</v>
      </c>
      <c r="CB787" s="2" t="s">
        <v>110</v>
      </c>
    </row>
    <row r="788" spans="1:80" ht="13.35" customHeight="1" x14ac:dyDescent="0.2">
      <c r="A788" s="2" t="s">
        <v>2523</v>
      </c>
      <c r="B788" s="3" t="s">
        <v>2524</v>
      </c>
      <c r="C788" s="3" t="s">
        <v>2525</v>
      </c>
      <c r="D788" s="16">
        <v>44578</v>
      </c>
      <c r="E788" s="14" t="s">
        <v>82</v>
      </c>
      <c r="F788" s="2">
        <v>5</v>
      </c>
      <c r="G788" s="2">
        <v>15</v>
      </c>
      <c r="H788" s="2">
        <v>1000</v>
      </c>
      <c r="I788" s="2">
        <v>500</v>
      </c>
      <c r="J788" s="2">
        <v>100</v>
      </c>
      <c r="K788" s="2">
        <v>100</v>
      </c>
      <c r="N788" s="9"/>
      <c r="V788" s="9"/>
      <c r="W788" s="9"/>
      <c r="X788" s="9"/>
      <c r="Y788" s="9"/>
      <c r="Z788" s="9"/>
      <c r="AA788" s="9"/>
      <c r="AB788" s="9"/>
      <c r="AC788" s="9"/>
      <c r="AD788" s="9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9" t="s">
        <v>458</v>
      </c>
      <c r="CB788" s="9" t="s">
        <v>110</v>
      </c>
    </row>
    <row r="789" spans="1:80" ht="13.35" customHeight="1" x14ac:dyDescent="0.2">
      <c r="A789" s="2" t="s">
        <v>2526</v>
      </c>
      <c r="B789" s="3" t="s">
        <v>2527</v>
      </c>
      <c r="C789" s="3" t="s">
        <v>2528</v>
      </c>
      <c r="D789" s="16">
        <v>44652</v>
      </c>
      <c r="E789" s="14" t="s">
        <v>82</v>
      </c>
      <c r="F789" s="2">
        <v>5</v>
      </c>
      <c r="G789" s="2">
        <v>2.5</v>
      </c>
      <c r="H789" s="2">
        <v>1000</v>
      </c>
      <c r="I789" s="2">
        <v>500</v>
      </c>
      <c r="J789" s="2">
        <v>200</v>
      </c>
      <c r="K789" s="2">
        <v>100</v>
      </c>
      <c r="N789" s="9"/>
      <c r="V789" s="9"/>
      <c r="W789" s="9"/>
      <c r="X789" s="9"/>
      <c r="Y789" s="9"/>
      <c r="Z789" s="9"/>
      <c r="AA789" s="9"/>
      <c r="AB789" s="9"/>
      <c r="AC789" s="9"/>
      <c r="AD789" s="9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9" t="s">
        <v>159</v>
      </c>
      <c r="CB789" s="9" t="s">
        <v>110</v>
      </c>
    </row>
    <row r="790" spans="1:80" ht="13.35" customHeight="1" x14ac:dyDescent="0.2">
      <c r="A790" s="2" t="s">
        <v>2529</v>
      </c>
      <c r="B790" s="3" t="s">
        <v>2530</v>
      </c>
      <c r="C790" s="3" t="s">
        <v>2531</v>
      </c>
      <c r="D790" s="16">
        <v>42324</v>
      </c>
      <c r="E790" s="14" t="s">
        <v>82</v>
      </c>
      <c r="F790" s="2">
        <v>4.5</v>
      </c>
      <c r="G790" s="2">
        <v>12</v>
      </c>
      <c r="H790" s="2">
        <v>1000</v>
      </c>
      <c r="I790" s="2">
        <v>500</v>
      </c>
      <c r="J790" s="2">
        <v>100</v>
      </c>
      <c r="N790" s="9"/>
      <c r="V790" s="9"/>
      <c r="W790" s="9"/>
      <c r="X790" s="9"/>
      <c r="Y790" s="9"/>
      <c r="Z790" s="9"/>
      <c r="AA790" s="9"/>
      <c r="AB790" s="9"/>
      <c r="AC790" s="9"/>
      <c r="AD790" s="9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9" t="s">
        <v>227</v>
      </c>
      <c r="CB790" s="9" t="s">
        <v>110</v>
      </c>
    </row>
    <row r="791" spans="1:80" ht="12.75" customHeight="1" x14ac:dyDescent="0.2">
      <c r="A791" s="2" t="s">
        <v>2532</v>
      </c>
      <c r="B791" s="3" t="s">
        <v>2533</v>
      </c>
      <c r="C791" s="3" t="s">
        <v>2534</v>
      </c>
      <c r="D791" s="16">
        <v>44866</v>
      </c>
      <c r="E791" s="14" t="s">
        <v>82</v>
      </c>
      <c r="F791" s="2">
        <v>5</v>
      </c>
      <c r="G791" s="2">
        <v>15</v>
      </c>
      <c r="H791" s="2">
        <v>1000</v>
      </c>
      <c r="I791" s="2">
        <v>500</v>
      </c>
      <c r="J791" s="2" t="s">
        <v>135</v>
      </c>
      <c r="N791" s="9"/>
      <c r="V791" s="9"/>
      <c r="W791" s="9"/>
      <c r="X791" s="9"/>
      <c r="Y791" s="9"/>
      <c r="Z791" s="9"/>
      <c r="AA791" s="9"/>
      <c r="AB791" s="9"/>
      <c r="AC791" s="9"/>
      <c r="AD791" s="9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9" t="s">
        <v>227</v>
      </c>
      <c r="CB791" s="9" t="s">
        <v>110</v>
      </c>
    </row>
    <row r="792" spans="1:80" ht="12.75" customHeight="1" x14ac:dyDescent="0.2">
      <c r="A792" s="2" t="s">
        <v>2535</v>
      </c>
      <c r="B792" s="3" t="s">
        <v>2536</v>
      </c>
      <c r="C792" s="3" t="s">
        <v>2537</v>
      </c>
      <c r="D792" s="16">
        <v>44927</v>
      </c>
      <c r="E792" s="14" t="s">
        <v>82</v>
      </c>
      <c r="F792" s="2">
        <v>5</v>
      </c>
      <c r="G792" s="2">
        <f>SUM(0.25*60)</f>
        <v>15</v>
      </c>
      <c r="H792" s="2">
        <v>1000</v>
      </c>
      <c r="I792" s="2">
        <v>500</v>
      </c>
      <c r="J792" s="2" t="s">
        <v>135</v>
      </c>
      <c r="N792" s="9"/>
      <c r="V792" s="9"/>
      <c r="W792" s="9"/>
      <c r="X792" s="9"/>
      <c r="Y792" s="9"/>
      <c r="Z792" s="9"/>
      <c r="AA792" s="9"/>
      <c r="AB792" s="9"/>
      <c r="AC792" s="9"/>
      <c r="AD792" s="9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9" t="s">
        <v>253</v>
      </c>
      <c r="CB792" s="9" t="s">
        <v>110</v>
      </c>
    </row>
    <row r="793" spans="1:80" ht="14.85" customHeight="1" x14ac:dyDescent="0.2">
      <c r="A793" s="2" t="s">
        <v>2538</v>
      </c>
      <c r="B793" s="3" t="s">
        <v>2539</v>
      </c>
      <c r="C793" s="3" t="s">
        <v>2540</v>
      </c>
      <c r="D793" s="16">
        <v>45856</v>
      </c>
      <c r="E793" s="14" t="s">
        <v>82</v>
      </c>
      <c r="F793" s="2">
        <v>1</v>
      </c>
      <c r="G793" s="2">
        <f>SUM(0.21*60)</f>
        <v>12.6</v>
      </c>
      <c r="H793" s="2">
        <v>1000</v>
      </c>
      <c r="I793" s="2">
        <v>500</v>
      </c>
      <c r="J793" s="2" t="s">
        <v>135</v>
      </c>
      <c r="N793" s="9"/>
      <c r="V793" s="9"/>
      <c r="W793" s="9"/>
      <c r="X793" s="9"/>
      <c r="Y793" s="9"/>
      <c r="Z793" s="9"/>
      <c r="AA793" s="9"/>
      <c r="AB793" s="9"/>
      <c r="AC793" s="9"/>
      <c r="AD793" s="9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9" t="s">
        <v>109</v>
      </c>
      <c r="CB793" s="9" t="s">
        <v>2541</v>
      </c>
    </row>
    <row r="794" spans="1:80" ht="14.85" customHeight="1" x14ac:dyDescent="0.2">
      <c r="A794" s="2" t="s">
        <v>2542</v>
      </c>
      <c r="B794" s="3" t="s">
        <v>2543</v>
      </c>
      <c r="C794" s="3" t="s">
        <v>2511</v>
      </c>
      <c r="D794" s="16">
        <v>42972</v>
      </c>
      <c r="E794" s="14">
        <v>43308</v>
      </c>
      <c r="F794" s="2">
        <v>20</v>
      </c>
      <c r="G794" s="2">
        <v>60</v>
      </c>
      <c r="H794" s="2">
        <v>600</v>
      </c>
      <c r="I794" s="2">
        <v>200</v>
      </c>
      <c r="N794" s="9"/>
      <c r="V794" s="9"/>
      <c r="W794" s="9"/>
      <c r="X794" s="9"/>
      <c r="Y794" s="9"/>
      <c r="Z794" s="9"/>
      <c r="AA794" s="9"/>
      <c r="AB794" s="9"/>
      <c r="AC794" s="9"/>
      <c r="AD794" s="9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9" t="s">
        <v>521</v>
      </c>
      <c r="CB794" s="2" t="s">
        <v>181</v>
      </c>
    </row>
    <row r="795" spans="1:80" ht="12.75" customHeight="1" x14ac:dyDescent="0.2">
      <c r="A795" s="2" t="s">
        <v>2544</v>
      </c>
      <c r="B795" s="3" t="s">
        <v>2545</v>
      </c>
      <c r="C795" s="3" t="s">
        <v>2546</v>
      </c>
      <c r="D795" s="16">
        <v>39052</v>
      </c>
      <c r="E795" s="14">
        <v>44228</v>
      </c>
      <c r="F795" s="2">
        <v>10</v>
      </c>
      <c r="G795" s="2">
        <v>17</v>
      </c>
      <c r="H795" s="2">
        <v>1000</v>
      </c>
      <c r="I795" s="2">
        <v>500</v>
      </c>
      <c r="J795" s="2">
        <v>100</v>
      </c>
      <c r="N795" s="9"/>
      <c r="V795" s="9"/>
      <c r="W795" s="9"/>
      <c r="X795" s="9"/>
      <c r="Y795" s="9"/>
      <c r="Z795" s="9"/>
      <c r="AA795" s="9"/>
      <c r="AB795" s="9"/>
      <c r="AC795" s="9"/>
      <c r="AD795" s="9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9" t="s">
        <v>414</v>
      </c>
      <c r="CB795" s="9" t="s">
        <v>100</v>
      </c>
    </row>
    <row r="796" spans="1:80" ht="15" customHeight="1" x14ac:dyDescent="0.2">
      <c r="A796" s="2" t="s">
        <v>2547</v>
      </c>
      <c r="B796" s="3" t="s">
        <v>2548</v>
      </c>
      <c r="C796" s="3" t="s">
        <v>2549</v>
      </c>
      <c r="D796" s="16">
        <v>35620</v>
      </c>
      <c r="E796" s="14">
        <v>44805</v>
      </c>
      <c r="F796" s="2">
        <v>120</v>
      </c>
      <c r="G796" s="2">
        <v>85</v>
      </c>
      <c r="H796" s="2">
        <v>600</v>
      </c>
      <c r="I796" s="2">
        <v>400</v>
      </c>
      <c r="N796" s="9"/>
      <c r="P796" s="9">
        <v>500</v>
      </c>
      <c r="Q796" s="9">
        <v>2000</v>
      </c>
      <c r="S796" s="9">
        <v>500</v>
      </c>
      <c r="T796" s="9">
        <v>2000</v>
      </c>
      <c r="U796" s="9">
        <v>1000</v>
      </c>
      <c r="V796" s="9"/>
      <c r="W796" s="9"/>
      <c r="X796" s="9"/>
      <c r="Y796" s="9">
        <v>500</v>
      </c>
      <c r="Z796" s="9">
        <v>500</v>
      </c>
      <c r="AA796" s="9"/>
      <c r="AB796" s="9">
        <v>1000</v>
      </c>
      <c r="AC796" s="9"/>
      <c r="AD796" s="9">
        <v>2000</v>
      </c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>
        <v>2</v>
      </c>
      <c r="BR796" s="2"/>
      <c r="BS796" s="2"/>
      <c r="BT796" s="2"/>
      <c r="BU796" s="2"/>
      <c r="BV796" s="2"/>
      <c r="BW796" s="2"/>
      <c r="BX796" s="2"/>
      <c r="BY796" s="2"/>
      <c r="BZ796" s="2"/>
      <c r="CA796" s="9" t="s">
        <v>93</v>
      </c>
      <c r="CB796" s="2" t="s">
        <v>154</v>
      </c>
    </row>
    <row r="797" spans="1:80" ht="12.75" customHeight="1" x14ac:dyDescent="0.2">
      <c r="A797" s="2" t="s">
        <v>2550</v>
      </c>
      <c r="B797" s="3" t="s">
        <v>2551</v>
      </c>
      <c r="C797" s="3" t="s">
        <v>2552</v>
      </c>
      <c r="D797" s="33">
        <v>44851</v>
      </c>
      <c r="E797" s="2" t="s">
        <v>82</v>
      </c>
      <c r="F797" s="18">
        <v>15</v>
      </c>
      <c r="G797" s="2">
        <v>30</v>
      </c>
      <c r="H797" s="2">
        <v>1000</v>
      </c>
      <c r="I797" s="2">
        <v>500</v>
      </c>
      <c r="J797" s="20">
        <v>200</v>
      </c>
      <c r="P797" s="3"/>
      <c r="Q797" s="3"/>
      <c r="W797" s="3"/>
      <c r="CA797" s="2" t="s">
        <v>521</v>
      </c>
      <c r="CB797" s="2" t="s">
        <v>110</v>
      </c>
    </row>
    <row r="798" spans="1:80" ht="12.75" customHeight="1" x14ac:dyDescent="0.2">
      <c r="A798" s="2" t="s">
        <v>2553</v>
      </c>
      <c r="B798" s="3" t="s">
        <v>2554</v>
      </c>
      <c r="C798" s="20" t="s">
        <v>2555</v>
      </c>
      <c r="D798" s="16">
        <v>43899</v>
      </c>
      <c r="E798" s="14" t="s">
        <v>82</v>
      </c>
      <c r="F798" s="2">
        <v>1</v>
      </c>
      <c r="G798" s="2">
        <f>SUM(0.01*60)</f>
        <v>0.6</v>
      </c>
      <c r="H798" s="2">
        <v>1000</v>
      </c>
      <c r="I798" s="2">
        <v>400</v>
      </c>
      <c r="K798" s="2">
        <v>100</v>
      </c>
      <c r="N798" s="9"/>
      <c r="V798" s="9"/>
      <c r="W798" s="9"/>
      <c r="X798" s="9"/>
      <c r="Y798" s="9"/>
      <c r="Z798" s="9"/>
      <c r="AA798" s="9"/>
      <c r="AB798" s="9"/>
      <c r="AC798" s="9"/>
      <c r="AD798" s="9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9" t="s">
        <v>890</v>
      </c>
      <c r="CB798" s="2" t="s">
        <v>89</v>
      </c>
    </row>
    <row r="799" spans="1:80" ht="12.75" customHeight="1" x14ac:dyDescent="0.2">
      <c r="A799" s="18" t="s">
        <v>2556</v>
      </c>
      <c r="B799" s="3" t="s">
        <v>2554</v>
      </c>
      <c r="C799" s="1" t="s">
        <v>2557</v>
      </c>
      <c r="D799" s="16">
        <v>44239</v>
      </c>
      <c r="E799" s="14" t="s">
        <v>82</v>
      </c>
      <c r="F799" s="2">
        <v>2</v>
      </c>
      <c r="G799" s="2">
        <f>SUM(60*0.02)</f>
        <v>1.2</v>
      </c>
      <c r="H799" s="2">
        <v>1000</v>
      </c>
      <c r="I799" s="2">
        <v>400</v>
      </c>
      <c r="K799" s="2">
        <v>100</v>
      </c>
      <c r="N799" s="9"/>
      <c r="V799" s="9"/>
      <c r="W799" s="9"/>
      <c r="X799" s="9"/>
      <c r="Y799" s="9"/>
      <c r="Z799" s="9"/>
      <c r="AA799" s="9"/>
      <c r="AB799" s="9"/>
      <c r="AC799" s="9"/>
      <c r="AD799" s="9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9" t="s">
        <v>159</v>
      </c>
      <c r="CB799" s="2" t="s">
        <v>89</v>
      </c>
    </row>
    <row r="800" spans="1:80" ht="12.75" customHeight="1" x14ac:dyDescent="0.2">
      <c r="A800" s="18" t="s">
        <v>2558</v>
      </c>
      <c r="B800" s="3" t="s">
        <v>2559</v>
      </c>
      <c r="C800" s="1" t="s">
        <v>2560</v>
      </c>
      <c r="D800" s="16">
        <v>44239</v>
      </c>
      <c r="E800" s="14" t="s">
        <v>82</v>
      </c>
      <c r="F800" s="2">
        <v>2</v>
      </c>
      <c r="G800" s="2">
        <v>0.6</v>
      </c>
      <c r="H800" s="2">
        <v>1000</v>
      </c>
      <c r="I800" s="2">
        <v>400</v>
      </c>
      <c r="K800" s="2">
        <v>100</v>
      </c>
      <c r="N800" s="9"/>
      <c r="V800" s="9"/>
      <c r="W800" s="9"/>
      <c r="X800" s="9"/>
      <c r="Y800" s="9"/>
      <c r="Z800" s="9"/>
      <c r="AA800" s="9"/>
      <c r="AB800" s="9"/>
      <c r="AC800" s="9"/>
      <c r="AD800" s="9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9" t="s">
        <v>349</v>
      </c>
      <c r="CB800" s="2" t="s">
        <v>89</v>
      </c>
    </row>
    <row r="801" spans="1:80" ht="12.75" customHeight="1" x14ac:dyDescent="0.2">
      <c r="A801" s="2" t="s">
        <v>2561</v>
      </c>
      <c r="B801" s="3" t="s">
        <v>2562</v>
      </c>
      <c r="C801" s="3" t="s">
        <v>2563</v>
      </c>
      <c r="D801" s="16">
        <v>40735</v>
      </c>
      <c r="E801" s="14" t="s">
        <v>82</v>
      </c>
      <c r="F801" s="2">
        <v>5</v>
      </c>
      <c r="G801" s="2">
        <v>12</v>
      </c>
      <c r="H801" s="2">
        <v>1000</v>
      </c>
      <c r="I801" s="2">
        <v>500</v>
      </c>
      <c r="J801" s="9" t="s">
        <v>82</v>
      </c>
      <c r="K801" s="2">
        <v>100</v>
      </c>
      <c r="N801" s="9"/>
      <c r="V801" s="9"/>
      <c r="W801" s="9"/>
      <c r="X801" s="9"/>
      <c r="Y801" s="9"/>
      <c r="Z801" s="9"/>
      <c r="AA801" s="9"/>
      <c r="AB801" s="9"/>
      <c r="AC801" s="9"/>
      <c r="AD801" s="9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>
        <v>100</v>
      </c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9" t="s">
        <v>159</v>
      </c>
      <c r="CB801" s="9" t="s">
        <v>110</v>
      </c>
    </row>
    <row r="802" spans="1:80" ht="12.75" customHeight="1" x14ac:dyDescent="0.2">
      <c r="A802" s="2" t="s">
        <v>2564</v>
      </c>
      <c r="B802" s="3" t="s">
        <v>2565</v>
      </c>
      <c r="C802" s="3" t="s">
        <v>2566</v>
      </c>
      <c r="D802" s="16">
        <v>41867</v>
      </c>
      <c r="E802" s="14" t="s">
        <v>82</v>
      </c>
      <c r="F802" s="2">
        <v>1</v>
      </c>
      <c r="G802" s="2">
        <v>8.33</v>
      </c>
      <c r="H802" s="2">
        <v>100</v>
      </c>
      <c r="I802" s="2">
        <v>100</v>
      </c>
      <c r="N802" s="9"/>
      <c r="V802" s="9"/>
      <c r="W802" s="9"/>
      <c r="X802" s="9"/>
      <c r="Y802" s="9"/>
      <c r="Z802" s="9"/>
      <c r="AA802" s="9"/>
      <c r="AB802" s="9"/>
      <c r="AC802" s="9"/>
      <c r="AD802" s="9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9" t="s">
        <v>414</v>
      </c>
      <c r="CB802" s="9" t="s">
        <v>131</v>
      </c>
    </row>
    <row r="803" spans="1:80" ht="12.75" customHeight="1" x14ac:dyDescent="0.2">
      <c r="A803" s="2" t="s">
        <v>2567</v>
      </c>
      <c r="B803" s="3" t="s">
        <v>2568</v>
      </c>
      <c r="C803" s="3" t="s">
        <v>2569</v>
      </c>
      <c r="D803" s="16">
        <v>43801</v>
      </c>
      <c r="E803" s="14" t="s">
        <v>82</v>
      </c>
      <c r="F803" s="2">
        <v>10</v>
      </c>
      <c r="G803" s="2">
        <v>18</v>
      </c>
      <c r="H803" s="2">
        <v>1000</v>
      </c>
      <c r="I803" s="2">
        <v>500</v>
      </c>
      <c r="J803" s="2">
        <v>100</v>
      </c>
      <c r="K803" s="2">
        <v>100</v>
      </c>
      <c r="N803" s="9"/>
      <c r="V803" s="9"/>
      <c r="W803" s="9"/>
      <c r="X803" s="9"/>
      <c r="Y803" s="9"/>
      <c r="Z803" s="9"/>
      <c r="AA803" s="9"/>
      <c r="AB803" s="9"/>
      <c r="AC803" s="9"/>
      <c r="AD803" s="9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9" t="s">
        <v>231</v>
      </c>
      <c r="CB803" s="9" t="s">
        <v>110</v>
      </c>
    </row>
    <row r="804" spans="1:80" ht="12.75" customHeight="1" x14ac:dyDescent="0.2">
      <c r="A804" s="2" t="s">
        <v>2570</v>
      </c>
      <c r="B804" s="3" t="s">
        <v>2571</v>
      </c>
      <c r="C804" s="3" t="s">
        <v>312</v>
      </c>
      <c r="D804" s="16">
        <v>38292</v>
      </c>
      <c r="E804" s="14" t="s">
        <v>82</v>
      </c>
      <c r="F804" s="2" t="s">
        <v>578</v>
      </c>
      <c r="G804" s="2">
        <v>2500</v>
      </c>
      <c r="H804" s="2">
        <v>3000</v>
      </c>
      <c r="I804" s="2">
        <v>3000</v>
      </c>
      <c r="N804" s="9"/>
      <c r="Q804" s="9">
        <v>2000</v>
      </c>
      <c r="S804" s="9">
        <v>500</v>
      </c>
      <c r="T804" s="9">
        <v>2000</v>
      </c>
      <c r="U804" s="9">
        <v>1000</v>
      </c>
      <c r="V804" s="9"/>
      <c r="W804" s="9"/>
      <c r="X804" s="9"/>
      <c r="Y804" s="9">
        <v>500</v>
      </c>
      <c r="Z804" s="9"/>
      <c r="AA804" s="9">
        <v>2000</v>
      </c>
      <c r="AB804" s="9">
        <v>1000</v>
      </c>
      <c r="AC804" s="9">
        <v>5000</v>
      </c>
      <c r="AD804" s="9">
        <v>2000</v>
      </c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>
        <v>2</v>
      </c>
      <c r="BR804" s="2"/>
      <c r="BS804" s="2">
        <v>100</v>
      </c>
      <c r="BT804" s="2"/>
      <c r="BU804" s="2"/>
      <c r="BV804" s="2"/>
      <c r="BW804" s="2"/>
      <c r="BX804" s="2"/>
      <c r="BY804" s="2"/>
      <c r="BZ804" s="2"/>
      <c r="CA804" s="9" t="s">
        <v>109</v>
      </c>
      <c r="CB804" s="2" t="s">
        <v>200</v>
      </c>
    </row>
    <row r="805" spans="1:80" ht="12.75" customHeight="1" x14ac:dyDescent="0.2">
      <c r="A805" s="2" t="s">
        <v>2572</v>
      </c>
      <c r="B805" s="3" t="s">
        <v>2573</v>
      </c>
      <c r="C805" s="3" t="s">
        <v>2574</v>
      </c>
      <c r="D805" s="16">
        <v>43836</v>
      </c>
      <c r="E805" s="14">
        <v>45908</v>
      </c>
      <c r="F805" s="2">
        <v>2</v>
      </c>
      <c r="G805" s="2">
        <v>360</v>
      </c>
      <c r="H805" s="2">
        <v>600</v>
      </c>
      <c r="I805" s="2">
        <v>400</v>
      </c>
      <c r="K805" s="2">
        <v>100</v>
      </c>
      <c r="N805" s="9"/>
      <c r="V805" s="9"/>
      <c r="W805" s="9"/>
      <c r="X805" s="9"/>
      <c r="Y805" s="9"/>
      <c r="Z805" s="9"/>
      <c r="AA805" s="9"/>
      <c r="AB805" s="9"/>
      <c r="AC805" s="9"/>
      <c r="AD805" s="9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9" t="s">
        <v>2575</v>
      </c>
      <c r="CB805" s="2" t="s">
        <v>2576</v>
      </c>
    </row>
    <row r="806" spans="1:80" ht="12.75" customHeight="1" x14ac:dyDescent="0.2">
      <c r="A806" s="2" t="s">
        <v>2577</v>
      </c>
      <c r="B806" s="3" t="s">
        <v>2578</v>
      </c>
      <c r="C806" s="3" t="s">
        <v>2579</v>
      </c>
      <c r="D806" s="16">
        <v>39753</v>
      </c>
      <c r="E806" s="14">
        <v>44927</v>
      </c>
      <c r="F806" s="2">
        <v>30</v>
      </c>
      <c r="G806" s="2">
        <v>300</v>
      </c>
      <c r="H806" s="2">
        <v>300</v>
      </c>
      <c r="I806" s="2">
        <v>200</v>
      </c>
      <c r="N806" s="9"/>
      <c r="V806" s="9"/>
      <c r="W806" s="9"/>
      <c r="X806" s="9"/>
      <c r="Y806" s="9"/>
      <c r="Z806" s="9"/>
      <c r="AA806" s="9"/>
      <c r="AB806" s="9"/>
      <c r="AC806" s="9"/>
      <c r="AD806" s="9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9" t="s">
        <v>88</v>
      </c>
      <c r="CB806" s="2" t="s">
        <v>216</v>
      </c>
    </row>
    <row r="807" spans="1:80" ht="12.75" customHeight="1" x14ac:dyDescent="0.2">
      <c r="A807" s="29" t="s">
        <v>2580</v>
      </c>
      <c r="B807" s="3" t="s">
        <v>2581</v>
      </c>
      <c r="C807" s="1" t="s">
        <v>2582</v>
      </c>
      <c r="D807" s="16">
        <v>43899</v>
      </c>
      <c r="E807" s="14" t="s">
        <v>82</v>
      </c>
      <c r="F807" s="2">
        <v>2</v>
      </c>
      <c r="G807" s="2">
        <v>1.2</v>
      </c>
      <c r="H807" s="2">
        <v>1000</v>
      </c>
      <c r="I807" s="2">
        <v>400</v>
      </c>
      <c r="K807" s="2">
        <v>100</v>
      </c>
      <c r="N807" s="9"/>
      <c r="V807" s="9"/>
      <c r="W807" s="9"/>
      <c r="X807" s="9"/>
      <c r="Y807" s="9"/>
      <c r="Z807" s="9"/>
      <c r="AA807" s="9"/>
      <c r="AB807" s="9"/>
      <c r="AC807" s="9"/>
      <c r="AD807" s="9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9" t="s">
        <v>130</v>
      </c>
      <c r="CB807" s="2" t="s">
        <v>89</v>
      </c>
    </row>
    <row r="808" spans="1:80" ht="12.75" customHeight="1" x14ac:dyDescent="0.2">
      <c r="A808" s="2" t="s">
        <v>2583</v>
      </c>
      <c r="B808" s="3" t="s">
        <v>2584</v>
      </c>
      <c r="C808" s="3" t="s">
        <v>2585</v>
      </c>
      <c r="D808" s="16">
        <v>39630</v>
      </c>
      <c r="E808" s="14">
        <v>45139</v>
      </c>
      <c r="F808" s="2">
        <v>20</v>
      </c>
      <c r="G808" s="2">
        <v>34</v>
      </c>
      <c r="H808" s="2">
        <v>1000</v>
      </c>
      <c r="I808" s="2">
        <v>500</v>
      </c>
      <c r="N808" s="9"/>
      <c r="V808" s="9"/>
      <c r="W808" s="9"/>
      <c r="X808" s="9"/>
      <c r="Y808" s="9"/>
      <c r="Z808" s="9"/>
      <c r="AA808" s="9"/>
      <c r="AB808" s="9"/>
      <c r="AC808" s="9"/>
      <c r="AD808" s="9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9" t="s">
        <v>349</v>
      </c>
      <c r="CB808" s="2" t="s">
        <v>2586</v>
      </c>
    </row>
    <row r="809" spans="1:80" ht="12.75" customHeight="1" x14ac:dyDescent="0.2">
      <c r="A809" s="2" t="s">
        <v>2587</v>
      </c>
      <c r="B809" s="3" t="s">
        <v>2588</v>
      </c>
      <c r="C809" s="3" t="s">
        <v>2198</v>
      </c>
      <c r="D809" s="16">
        <v>44531</v>
      </c>
      <c r="E809" s="14" t="s">
        <v>82</v>
      </c>
      <c r="F809" s="2">
        <v>10</v>
      </c>
      <c r="G809" s="2">
        <f>SUM(0.28*60)</f>
        <v>16.8</v>
      </c>
      <c r="H809" s="2">
        <v>2500</v>
      </c>
      <c r="I809" s="2">
        <v>1000</v>
      </c>
      <c r="N809" s="9"/>
      <c r="V809" s="9"/>
      <c r="W809" s="9"/>
      <c r="X809" s="9"/>
      <c r="Y809" s="9"/>
      <c r="Z809" s="9"/>
      <c r="AA809" s="9"/>
      <c r="AB809" s="9"/>
      <c r="AC809" s="9"/>
      <c r="AD809" s="9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9" t="s">
        <v>109</v>
      </c>
      <c r="CB809" s="2" t="s">
        <v>723</v>
      </c>
    </row>
    <row r="810" spans="1:80" ht="12.75" customHeight="1" x14ac:dyDescent="0.2">
      <c r="A810" s="2" t="s">
        <v>2589</v>
      </c>
      <c r="B810" s="3" t="s">
        <v>2590</v>
      </c>
      <c r="C810" s="3" t="s">
        <v>2591</v>
      </c>
      <c r="D810" s="16">
        <v>39419</v>
      </c>
      <c r="E810" s="14" t="s">
        <v>82</v>
      </c>
      <c r="F810" s="2">
        <v>75</v>
      </c>
      <c r="G810" s="2" t="s">
        <v>82</v>
      </c>
      <c r="H810" s="2">
        <v>8000</v>
      </c>
      <c r="I810" s="2">
        <v>500</v>
      </c>
      <c r="N810" s="9"/>
      <c r="Q810" s="9">
        <v>2000</v>
      </c>
      <c r="S810" s="9">
        <v>500</v>
      </c>
      <c r="T810" s="9">
        <v>2000</v>
      </c>
      <c r="U810" s="9">
        <v>1000</v>
      </c>
      <c r="V810" s="9"/>
      <c r="W810" s="9"/>
      <c r="X810" s="9"/>
      <c r="Y810" s="9">
        <v>500</v>
      </c>
      <c r="Z810" s="9"/>
      <c r="AA810" s="9">
        <v>2000</v>
      </c>
      <c r="AB810" s="9">
        <v>1000</v>
      </c>
      <c r="AC810" s="9">
        <v>5000</v>
      </c>
      <c r="AD810" s="9">
        <v>3000</v>
      </c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>
        <v>2</v>
      </c>
      <c r="BR810" s="2"/>
      <c r="BS810" s="2">
        <v>100</v>
      </c>
      <c r="BT810" s="2"/>
      <c r="BU810" s="2"/>
      <c r="BV810" s="2"/>
      <c r="BW810" s="2"/>
      <c r="BX810" s="2"/>
      <c r="BY810" s="2"/>
      <c r="BZ810" s="2"/>
      <c r="CA810" s="9" t="s">
        <v>109</v>
      </c>
      <c r="CB810" s="2" t="s">
        <v>1031</v>
      </c>
    </row>
    <row r="811" spans="1:80" ht="12.75" customHeight="1" x14ac:dyDescent="0.2">
      <c r="A811" s="2" t="s">
        <v>2592</v>
      </c>
      <c r="B811" s="3" t="s">
        <v>2593</v>
      </c>
      <c r="C811" s="3" t="s">
        <v>2594</v>
      </c>
      <c r="D811" s="16">
        <v>43612</v>
      </c>
      <c r="E811" s="14" t="s">
        <v>82</v>
      </c>
      <c r="F811" s="2">
        <v>2</v>
      </c>
      <c r="G811" s="2">
        <v>12</v>
      </c>
      <c r="H811" s="2">
        <v>1000</v>
      </c>
      <c r="I811" s="2">
        <v>500</v>
      </c>
      <c r="J811" s="2">
        <v>100</v>
      </c>
      <c r="K811" s="2">
        <v>100</v>
      </c>
      <c r="N811" s="9"/>
      <c r="V811" s="9"/>
      <c r="W811" s="9"/>
      <c r="X811" s="9"/>
      <c r="Y811" s="9"/>
      <c r="Z811" s="9"/>
      <c r="AA811" s="9"/>
      <c r="AB811" s="9"/>
      <c r="AC811" s="9"/>
      <c r="AD811" s="9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9" t="s">
        <v>177</v>
      </c>
      <c r="CB811" s="9" t="s">
        <v>110</v>
      </c>
    </row>
    <row r="812" spans="1:80" ht="12.75" customHeight="1" x14ac:dyDescent="0.2">
      <c r="A812" s="2" t="s">
        <v>2595</v>
      </c>
      <c r="B812" s="3" t="s">
        <v>2596</v>
      </c>
      <c r="C812" s="43" t="s">
        <v>2597</v>
      </c>
      <c r="D812" s="16">
        <v>43255</v>
      </c>
      <c r="E812" s="14" t="s">
        <v>82</v>
      </c>
      <c r="F812" s="2">
        <v>2</v>
      </c>
      <c r="G812" s="2">
        <v>12</v>
      </c>
      <c r="H812" s="2">
        <v>1000</v>
      </c>
      <c r="I812" s="2">
        <v>500</v>
      </c>
      <c r="J812" s="2">
        <v>100</v>
      </c>
      <c r="K812" s="2" t="s">
        <v>82</v>
      </c>
      <c r="N812" s="9"/>
      <c r="V812" s="9"/>
      <c r="W812" s="9"/>
      <c r="X812" s="9"/>
      <c r="Y812" s="9"/>
      <c r="Z812" s="9"/>
      <c r="AA812" s="9"/>
      <c r="AB812" s="9"/>
      <c r="AC812" s="9"/>
      <c r="AD812" s="9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9" t="s">
        <v>541</v>
      </c>
      <c r="CB812" s="9" t="s">
        <v>110</v>
      </c>
    </row>
    <row r="813" spans="1:80" ht="12.75" customHeight="1" x14ac:dyDescent="0.2">
      <c r="A813" s="2" t="s">
        <v>2598</v>
      </c>
      <c r="B813" s="3" t="s">
        <v>2599</v>
      </c>
      <c r="C813" s="1" t="s">
        <v>2600</v>
      </c>
      <c r="D813" s="16">
        <v>44239</v>
      </c>
      <c r="E813" s="14" t="s">
        <v>82</v>
      </c>
      <c r="F813" s="2">
        <v>1</v>
      </c>
      <c r="G813" s="2">
        <v>0.6</v>
      </c>
      <c r="H813" s="2">
        <v>1000</v>
      </c>
      <c r="I813" s="2">
        <v>400</v>
      </c>
      <c r="N813" s="9"/>
      <c r="V813" s="9"/>
      <c r="W813" s="9"/>
      <c r="X813" s="9"/>
      <c r="Y813" s="9"/>
      <c r="Z813" s="9"/>
      <c r="AA813" s="9"/>
      <c r="AB813" s="9"/>
      <c r="AC813" s="9"/>
      <c r="AD813" s="9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9" t="s">
        <v>105</v>
      </c>
      <c r="CB813" s="2" t="s">
        <v>89</v>
      </c>
    </row>
    <row r="814" spans="1:80" ht="12.75" customHeight="1" x14ac:dyDescent="0.2">
      <c r="A814" s="9" t="s">
        <v>2601</v>
      </c>
      <c r="B814" s="3" t="s">
        <v>2602</v>
      </c>
      <c r="C814" s="3" t="s">
        <v>2603</v>
      </c>
      <c r="D814" s="16">
        <v>35863</v>
      </c>
      <c r="E814" s="14">
        <v>43150</v>
      </c>
      <c r="F814" s="2">
        <v>10</v>
      </c>
      <c r="G814" s="2">
        <v>70</v>
      </c>
      <c r="H814" s="2">
        <v>1400</v>
      </c>
      <c r="I814" s="2">
        <v>500</v>
      </c>
      <c r="J814" s="2">
        <v>100</v>
      </c>
      <c r="N814" s="9"/>
      <c r="V814" s="9"/>
      <c r="W814" s="9"/>
      <c r="X814" s="9"/>
      <c r="Y814" s="9"/>
      <c r="Z814" s="9"/>
      <c r="AA814" s="9"/>
      <c r="AB814" s="9"/>
      <c r="AC814" s="9"/>
      <c r="AD814" s="9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9" t="s">
        <v>521</v>
      </c>
      <c r="CB814" s="2" t="s">
        <v>100</v>
      </c>
    </row>
    <row r="815" spans="1:80" ht="12.75" customHeight="1" x14ac:dyDescent="0.2">
      <c r="A815" s="2" t="s">
        <v>2604</v>
      </c>
      <c r="B815" s="3" t="s">
        <v>2605</v>
      </c>
      <c r="C815" s="3" t="s">
        <v>2606</v>
      </c>
      <c r="D815" s="16">
        <v>42009</v>
      </c>
      <c r="E815" s="14" t="s">
        <v>82</v>
      </c>
      <c r="F815" s="2">
        <v>0.2</v>
      </c>
      <c r="G815" s="2">
        <v>0.41599999999999998</v>
      </c>
      <c r="H815" s="2">
        <v>1000</v>
      </c>
      <c r="I815" s="2">
        <v>500</v>
      </c>
      <c r="J815" s="2">
        <v>100</v>
      </c>
      <c r="K815" s="2">
        <v>100</v>
      </c>
      <c r="N815" s="9"/>
      <c r="V815" s="9"/>
      <c r="W815" s="9"/>
      <c r="X815" s="9"/>
      <c r="Y815" s="9"/>
      <c r="Z815" s="9"/>
      <c r="AA815" s="9"/>
      <c r="AB815" s="9"/>
      <c r="AC815" s="9"/>
      <c r="AD815" s="9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>
        <v>100</v>
      </c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9" t="s">
        <v>941</v>
      </c>
      <c r="CB815" s="9" t="s">
        <v>110</v>
      </c>
    </row>
    <row r="816" spans="1:80" ht="12.75" customHeight="1" x14ac:dyDescent="0.2">
      <c r="A816" s="2" t="s">
        <v>2607</v>
      </c>
      <c r="B816" s="3" t="s">
        <v>2893</v>
      </c>
      <c r="C816" s="3" t="s">
        <v>2608</v>
      </c>
      <c r="D816" s="16">
        <v>39539</v>
      </c>
      <c r="E816" s="14">
        <v>44866</v>
      </c>
      <c r="F816" s="2">
        <v>20</v>
      </c>
      <c r="G816" s="2">
        <v>100</v>
      </c>
      <c r="H816" s="2">
        <v>1000</v>
      </c>
      <c r="I816" s="2">
        <v>500</v>
      </c>
      <c r="J816" s="2" t="s">
        <v>135</v>
      </c>
      <c r="N816" s="9"/>
      <c r="V816" s="9"/>
      <c r="W816" s="9"/>
      <c r="X816" s="9"/>
      <c r="Y816" s="9"/>
      <c r="Z816" s="9"/>
      <c r="AA816" s="9"/>
      <c r="AB816" s="9"/>
      <c r="AC816" s="9"/>
      <c r="AD816" s="9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9" t="s">
        <v>109</v>
      </c>
      <c r="CB816" s="2" t="s">
        <v>2609</v>
      </c>
    </row>
    <row r="817" spans="1:80" ht="12.75" customHeight="1" x14ac:dyDescent="0.2">
      <c r="A817" s="2" t="s">
        <v>2752</v>
      </c>
      <c r="B817" s="3" t="s">
        <v>2753</v>
      </c>
      <c r="C817" s="3" t="s">
        <v>1947</v>
      </c>
      <c r="D817" s="16">
        <v>35582</v>
      </c>
      <c r="E817" s="14">
        <v>45838</v>
      </c>
      <c r="F817" s="2">
        <v>17</v>
      </c>
      <c r="G817" s="2">
        <v>1.7</v>
      </c>
      <c r="H817" s="2">
        <v>1000</v>
      </c>
      <c r="I817" s="2">
        <v>500</v>
      </c>
      <c r="J817" s="2" t="s">
        <v>135</v>
      </c>
      <c r="K817" s="2">
        <v>100</v>
      </c>
      <c r="N817" s="9"/>
      <c r="V817" s="9"/>
      <c r="W817" s="9"/>
      <c r="X817" s="9"/>
      <c r="Y817" s="9"/>
      <c r="Z817" s="9"/>
      <c r="AA817" s="9"/>
      <c r="AB817" s="9"/>
      <c r="AC817" s="9"/>
      <c r="AD817" s="9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9" t="s">
        <v>105</v>
      </c>
      <c r="CB817" s="9" t="s">
        <v>110</v>
      </c>
    </row>
    <row r="818" spans="1:80" ht="12.75" customHeight="1" x14ac:dyDescent="0.2">
      <c r="A818" s="2" t="s">
        <v>2890</v>
      </c>
      <c r="B818" s="3" t="s">
        <v>2889</v>
      </c>
      <c r="C818" s="3" t="s">
        <v>2891</v>
      </c>
      <c r="D818" s="16">
        <v>46091</v>
      </c>
      <c r="E818" s="14" t="s">
        <v>82</v>
      </c>
      <c r="F818" s="2">
        <v>10</v>
      </c>
      <c r="G818" s="2">
        <v>60</v>
      </c>
      <c r="H818" s="2">
        <v>1000</v>
      </c>
      <c r="I818" s="2">
        <v>500</v>
      </c>
      <c r="J818" s="2" t="s">
        <v>135</v>
      </c>
      <c r="N818" s="9"/>
      <c r="V818" s="9"/>
      <c r="W818" s="9"/>
      <c r="X818" s="9"/>
      <c r="Y818" s="9"/>
      <c r="Z818" s="9"/>
      <c r="AA818" s="9"/>
      <c r="AB818" s="9"/>
      <c r="AC818" s="9"/>
      <c r="AD818" s="9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9" t="s">
        <v>109</v>
      </c>
      <c r="CB818" s="2" t="s">
        <v>110</v>
      </c>
    </row>
    <row r="819" spans="1:80" ht="26.25" customHeight="1" x14ac:dyDescent="0.2">
      <c r="A819" s="2" t="s">
        <v>2610</v>
      </c>
      <c r="B819" s="3" t="s">
        <v>2611</v>
      </c>
      <c r="C819" s="3" t="s">
        <v>2612</v>
      </c>
      <c r="D819" s="16">
        <v>45658</v>
      </c>
      <c r="E819" s="14" t="s">
        <v>82</v>
      </c>
      <c r="F819" s="2">
        <v>20</v>
      </c>
      <c r="G819" s="2">
        <v>100</v>
      </c>
      <c r="H819" s="2">
        <v>1000</v>
      </c>
      <c r="I819" s="2">
        <v>500</v>
      </c>
      <c r="J819" s="2" t="s">
        <v>135</v>
      </c>
      <c r="N819" s="9"/>
      <c r="V819" s="9"/>
      <c r="W819" s="9"/>
      <c r="X819" s="9"/>
      <c r="Y819" s="9"/>
      <c r="Z819" s="9"/>
      <c r="AA819" s="9"/>
      <c r="AB819" s="9"/>
      <c r="AC819" s="9"/>
      <c r="AD819" s="9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9" t="s">
        <v>109</v>
      </c>
      <c r="CB819" s="2" t="s">
        <v>110</v>
      </c>
    </row>
    <row r="820" spans="1:80" ht="12.75" customHeight="1" x14ac:dyDescent="0.2">
      <c r="A820" s="2" t="s">
        <v>2613</v>
      </c>
      <c r="B820" s="3" t="s">
        <v>2614</v>
      </c>
      <c r="C820" s="3" t="s">
        <v>2615</v>
      </c>
      <c r="D820" s="16">
        <v>44287</v>
      </c>
      <c r="E820" s="14" t="s">
        <v>82</v>
      </c>
      <c r="F820" s="2">
        <v>2</v>
      </c>
      <c r="G820" s="2">
        <v>60</v>
      </c>
      <c r="H820" s="2">
        <v>1000</v>
      </c>
      <c r="I820" s="2">
        <v>500</v>
      </c>
      <c r="J820" s="2" t="s">
        <v>207</v>
      </c>
      <c r="N820" s="9"/>
      <c r="V820" s="9"/>
      <c r="W820" s="9"/>
      <c r="X820" s="9"/>
      <c r="Y820" s="9"/>
      <c r="Z820" s="9"/>
      <c r="AA820" s="9"/>
      <c r="AB820" s="9"/>
      <c r="AC820" s="9"/>
      <c r="AD820" s="9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9" t="s">
        <v>2575</v>
      </c>
      <c r="CB820" s="2" t="s">
        <v>110</v>
      </c>
    </row>
    <row r="821" spans="1:80" ht="12.75" customHeight="1" x14ac:dyDescent="0.2">
      <c r="A821" s="2" t="s">
        <v>2616</v>
      </c>
      <c r="B821" s="3" t="s">
        <v>2617</v>
      </c>
      <c r="C821" s="3" t="s">
        <v>2618</v>
      </c>
      <c r="D821" s="16">
        <v>44270</v>
      </c>
      <c r="E821" s="14" t="s">
        <v>82</v>
      </c>
      <c r="F821" s="2">
        <v>1</v>
      </c>
      <c r="G821" s="2">
        <v>15</v>
      </c>
      <c r="H821" s="2">
        <v>1000</v>
      </c>
      <c r="I821" s="2">
        <v>500</v>
      </c>
      <c r="J821" s="2" t="s">
        <v>207</v>
      </c>
      <c r="K821" s="2">
        <v>100</v>
      </c>
      <c r="N821" s="9"/>
      <c r="V821" s="9"/>
      <c r="W821" s="9"/>
      <c r="X821" s="9"/>
      <c r="Y821" s="9"/>
      <c r="Z821" s="9"/>
      <c r="AA821" s="9"/>
      <c r="AB821" s="9"/>
      <c r="AC821" s="9"/>
      <c r="AD821" s="9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9" t="s">
        <v>341</v>
      </c>
      <c r="CB821" s="2" t="s">
        <v>110</v>
      </c>
    </row>
    <row r="822" spans="1:80" ht="12.75" customHeight="1" x14ac:dyDescent="0.2">
      <c r="A822" s="2" t="s">
        <v>2619</v>
      </c>
      <c r="B822" s="3" t="s">
        <v>2620</v>
      </c>
      <c r="C822" s="3" t="s">
        <v>2621</v>
      </c>
      <c r="D822" s="16">
        <v>45065</v>
      </c>
      <c r="E822" s="14" t="s">
        <v>82</v>
      </c>
      <c r="F822" s="2">
        <v>15</v>
      </c>
      <c r="G822" s="2" t="s">
        <v>82</v>
      </c>
      <c r="H822" s="2">
        <v>1000</v>
      </c>
      <c r="I822" s="2">
        <v>500</v>
      </c>
      <c r="N822" s="9"/>
      <c r="V822" s="9"/>
      <c r="W822" s="9"/>
      <c r="X822" s="9"/>
      <c r="Y822" s="9"/>
      <c r="Z822" s="9"/>
      <c r="AA822" s="9"/>
      <c r="AB822" s="9"/>
      <c r="AC822" s="9"/>
      <c r="AD822" s="9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9" t="s">
        <v>231</v>
      </c>
      <c r="CB822" s="2" t="s">
        <v>110</v>
      </c>
    </row>
    <row r="823" spans="1:80" ht="12.75" customHeight="1" x14ac:dyDescent="0.2">
      <c r="A823" s="2" t="s">
        <v>2622</v>
      </c>
      <c r="B823" s="3" t="s">
        <v>2623</v>
      </c>
      <c r="C823" s="3" t="s">
        <v>2624</v>
      </c>
      <c r="D823" s="16">
        <v>34116</v>
      </c>
      <c r="E823" s="14">
        <v>43480</v>
      </c>
      <c r="F823" s="2">
        <v>20</v>
      </c>
      <c r="G823" s="2">
        <v>60</v>
      </c>
      <c r="H823" s="2">
        <v>1000</v>
      </c>
      <c r="I823" s="2">
        <v>500</v>
      </c>
      <c r="J823" s="2">
        <v>100</v>
      </c>
      <c r="N823" s="9"/>
      <c r="V823" s="9"/>
      <c r="W823" s="9"/>
      <c r="X823" s="9"/>
      <c r="Y823" s="9"/>
      <c r="Z823" s="9"/>
      <c r="AA823" s="9"/>
      <c r="AB823" s="9"/>
      <c r="AC823" s="9"/>
      <c r="AD823" s="9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9" t="s">
        <v>83</v>
      </c>
      <c r="CB823" s="2" t="s">
        <v>110</v>
      </c>
    </row>
    <row r="824" spans="1:80" ht="12.75" customHeight="1" x14ac:dyDescent="0.2">
      <c r="A824" s="2" t="s">
        <v>2625</v>
      </c>
      <c r="B824" s="3" t="s">
        <v>2626</v>
      </c>
      <c r="C824" s="3" t="s">
        <v>2627</v>
      </c>
      <c r="D824" s="16">
        <v>43936</v>
      </c>
      <c r="E824" s="14" t="s">
        <v>82</v>
      </c>
      <c r="F824" s="2">
        <v>5</v>
      </c>
      <c r="G824" s="2">
        <v>42</v>
      </c>
      <c r="H824" s="2">
        <v>1000</v>
      </c>
      <c r="I824" s="2">
        <v>500</v>
      </c>
      <c r="J824" s="2" t="s">
        <v>207</v>
      </c>
      <c r="K824" s="2">
        <v>100</v>
      </c>
      <c r="N824" s="9"/>
      <c r="V824" s="9"/>
      <c r="W824" s="9"/>
      <c r="X824" s="9"/>
      <c r="Y824" s="9"/>
      <c r="Z824" s="9"/>
      <c r="AA824" s="9"/>
      <c r="AB824" s="9"/>
      <c r="AC824" s="9"/>
      <c r="AD824" s="9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9" t="s">
        <v>177</v>
      </c>
      <c r="CB824" s="9" t="s">
        <v>110</v>
      </c>
    </row>
    <row r="825" spans="1:80" ht="12.75" customHeight="1" x14ac:dyDescent="0.2">
      <c r="A825" s="2" t="s">
        <v>2628</v>
      </c>
      <c r="B825" s="3" t="s">
        <v>2629</v>
      </c>
      <c r="C825" s="3" t="s">
        <v>2630</v>
      </c>
      <c r="D825" s="16">
        <v>37074</v>
      </c>
      <c r="E825" s="14">
        <v>43962</v>
      </c>
      <c r="F825" s="2">
        <v>5</v>
      </c>
      <c r="G825" s="2">
        <v>15</v>
      </c>
      <c r="H825" s="2">
        <v>1000</v>
      </c>
      <c r="I825" s="2">
        <v>500</v>
      </c>
      <c r="J825" s="9" t="s">
        <v>207</v>
      </c>
      <c r="K825" s="9">
        <v>100</v>
      </c>
      <c r="L825" s="9"/>
      <c r="M825" s="9"/>
      <c r="N825" s="9"/>
      <c r="V825" s="9"/>
      <c r="W825" s="9"/>
      <c r="X825" s="9"/>
      <c r="Y825" s="9"/>
      <c r="Z825" s="9"/>
      <c r="AA825" s="9"/>
      <c r="AB825" s="9"/>
      <c r="AC825" s="9"/>
      <c r="AD825" s="9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9" t="s">
        <v>1225</v>
      </c>
      <c r="CB825" s="9" t="s">
        <v>110</v>
      </c>
    </row>
    <row r="826" spans="1:80" ht="12.75" customHeight="1" x14ac:dyDescent="0.2">
      <c r="A826" s="2" t="s">
        <v>2631</v>
      </c>
      <c r="B826" s="3" t="s">
        <v>2632</v>
      </c>
      <c r="C826" s="3" t="s">
        <v>2633</v>
      </c>
      <c r="D826" s="16">
        <v>45037</v>
      </c>
      <c r="E826" s="14" t="s">
        <v>82</v>
      </c>
      <c r="F826" s="2">
        <v>20</v>
      </c>
      <c r="G826" s="2" t="s">
        <v>82</v>
      </c>
      <c r="H826" s="2">
        <v>1000</v>
      </c>
      <c r="I826" s="2">
        <v>500</v>
      </c>
      <c r="J826" s="9"/>
      <c r="K826" s="9">
        <v>100</v>
      </c>
      <c r="L826" s="9"/>
      <c r="M826" s="9"/>
      <c r="N826" s="9"/>
      <c r="V826" s="9"/>
      <c r="W826" s="9"/>
      <c r="X826" s="9"/>
      <c r="Y826" s="9"/>
      <c r="Z826" s="9"/>
      <c r="AA826" s="9"/>
      <c r="AB826" s="9"/>
      <c r="AC826" s="9"/>
      <c r="AD826" s="9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9" t="s">
        <v>177</v>
      </c>
      <c r="CB826" s="9" t="s">
        <v>110</v>
      </c>
    </row>
    <row r="827" spans="1:80" ht="12.75" customHeight="1" x14ac:dyDescent="0.2">
      <c r="A827" s="2" t="s">
        <v>2634</v>
      </c>
      <c r="B827" s="3" t="s">
        <v>2635</v>
      </c>
      <c r="C827" s="3" t="s">
        <v>2636</v>
      </c>
      <c r="D827" s="16">
        <v>44409</v>
      </c>
      <c r="E827" s="14" t="s">
        <v>82</v>
      </c>
      <c r="F827" s="2">
        <v>4</v>
      </c>
      <c r="G827" s="2">
        <v>30</v>
      </c>
      <c r="H827" s="2">
        <v>1000</v>
      </c>
      <c r="I827" s="2">
        <v>500</v>
      </c>
      <c r="J827" s="9" t="s">
        <v>207</v>
      </c>
      <c r="K827" s="9"/>
      <c r="L827" s="9"/>
      <c r="M827" s="9"/>
      <c r="N827" s="9"/>
      <c r="V827" s="9"/>
      <c r="W827" s="9"/>
      <c r="X827" s="9"/>
      <c r="Y827" s="9"/>
      <c r="Z827" s="9"/>
      <c r="AA827" s="9"/>
      <c r="AB827" s="9"/>
      <c r="AC827" s="9"/>
      <c r="AD827" s="9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9" t="s">
        <v>783</v>
      </c>
      <c r="CB827" s="9" t="s">
        <v>110</v>
      </c>
    </row>
    <row r="828" spans="1:80" ht="15" customHeight="1" x14ac:dyDescent="0.2">
      <c r="A828" s="2" t="s">
        <v>2637</v>
      </c>
      <c r="B828" s="3" t="s">
        <v>2638</v>
      </c>
      <c r="C828" s="3" t="s">
        <v>2639</v>
      </c>
      <c r="D828" s="16">
        <v>34116</v>
      </c>
      <c r="E828" s="14">
        <v>45854</v>
      </c>
      <c r="F828" s="2">
        <v>10</v>
      </c>
      <c r="G828" s="2">
        <v>150</v>
      </c>
      <c r="H828" s="2">
        <v>1000</v>
      </c>
      <c r="I828" s="2">
        <v>500</v>
      </c>
      <c r="J828" s="2" t="s">
        <v>135</v>
      </c>
      <c r="N828" s="9"/>
      <c r="V828" s="9"/>
      <c r="W828" s="9"/>
      <c r="X828" s="9"/>
      <c r="Y828" s="9"/>
      <c r="Z828" s="9"/>
      <c r="AA828" s="9"/>
      <c r="AB828" s="9"/>
      <c r="AC828" s="9"/>
      <c r="AD828" s="9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9" t="s">
        <v>253</v>
      </c>
      <c r="CB828" s="2" t="s">
        <v>110</v>
      </c>
    </row>
    <row r="829" spans="1:80" ht="12.75" customHeight="1" x14ac:dyDescent="0.2">
      <c r="A829" s="2" t="s">
        <v>2640</v>
      </c>
      <c r="B829" s="3" t="s">
        <v>2641</v>
      </c>
      <c r="C829" s="3" t="s">
        <v>2642</v>
      </c>
      <c r="D829" s="16">
        <v>35310</v>
      </c>
      <c r="E829" s="14">
        <v>43997</v>
      </c>
      <c r="F829" s="2">
        <v>20</v>
      </c>
      <c r="G829" s="2">
        <v>60</v>
      </c>
      <c r="H829" s="2">
        <v>1000</v>
      </c>
      <c r="I829" s="2">
        <v>500</v>
      </c>
      <c r="J829" s="2" t="s">
        <v>207</v>
      </c>
      <c r="K829" s="2">
        <v>100</v>
      </c>
      <c r="N829" s="9"/>
      <c r="V829" s="9"/>
      <c r="W829" s="9"/>
      <c r="X829" s="9"/>
      <c r="Y829" s="9"/>
      <c r="Z829" s="9"/>
      <c r="AA829" s="9"/>
      <c r="AB829" s="9"/>
      <c r="AC829" s="9"/>
      <c r="AD829" s="9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9" t="s">
        <v>159</v>
      </c>
      <c r="CB829" s="9" t="s">
        <v>110</v>
      </c>
    </row>
    <row r="830" spans="1:80" ht="12.75" customHeight="1" x14ac:dyDescent="0.2">
      <c r="A830" s="2" t="s">
        <v>2643</v>
      </c>
      <c r="B830" s="3" t="s">
        <v>2644</v>
      </c>
      <c r="C830" s="3" t="s">
        <v>2642</v>
      </c>
      <c r="D830" s="16">
        <v>43997</v>
      </c>
      <c r="E830" s="14" t="s">
        <v>82</v>
      </c>
      <c r="F830" s="2">
        <v>5</v>
      </c>
      <c r="G830" s="2">
        <v>15</v>
      </c>
      <c r="H830" s="2">
        <v>1000</v>
      </c>
      <c r="I830" s="2">
        <v>500</v>
      </c>
      <c r="J830" s="2" t="s">
        <v>207</v>
      </c>
      <c r="K830" s="2">
        <v>100</v>
      </c>
      <c r="N830" s="9"/>
      <c r="V830" s="9"/>
      <c r="W830" s="9"/>
      <c r="X830" s="9"/>
      <c r="Y830" s="9"/>
      <c r="Z830" s="9"/>
      <c r="AA830" s="9"/>
      <c r="AB830" s="9"/>
      <c r="AC830" s="9"/>
      <c r="AD830" s="9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9" t="s">
        <v>159</v>
      </c>
      <c r="CB830" s="9" t="s">
        <v>110</v>
      </c>
    </row>
    <row r="831" spans="1:80" ht="12.75" customHeight="1" x14ac:dyDescent="0.2">
      <c r="A831" s="2" t="s">
        <v>2645</v>
      </c>
      <c r="B831" s="3" t="s">
        <v>2646</v>
      </c>
      <c r="C831" s="3" t="s">
        <v>2647</v>
      </c>
      <c r="D831" s="16">
        <v>42611</v>
      </c>
      <c r="E831" s="14">
        <v>43997</v>
      </c>
      <c r="F831" s="2">
        <v>5</v>
      </c>
      <c r="G831" s="2">
        <v>12</v>
      </c>
      <c r="H831" s="2">
        <v>1000</v>
      </c>
      <c r="I831" s="2">
        <v>500</v>
      </c>
      <c r="J831" s="2" t="s">
        <v>207</v>
      </c>
      <c r="K831" s="2">
        <v>100</v>
      </c>
      <c r="N831" s="9"/>
      <c r="V831" s="9"/>
      <c r="W831" s="9"/>
      <c r="X831" s="9"/>
      <c r="Y831" s="9"/>
      <c r="Z831" s="9"/>
      <c r="AA831" s="9"/>
      <c r="AB831" s="9"/>
      <c r="AC831" s="9"/>
      <c r="AD831" s="9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9" t="s">
        <v>933</v>
      </c>
      <c r="CB831" s="9" t="s">
        <v>110</v>
      </c>
    </row>
    <row r="832" spans="1:80" ht="12.75" customHeight="1" x14ac:dyDescent="0.2">
      <c r="A832" s="2" t="s">
        <v>2648</v>
      </c>
      <c r="B832" s="3" t="s">
        <v>2649</v>
      </c>
      <c r="C832" s="53" t="s">
        <v>2650</v>
      </c>
      <c r="D832" s="16">
        <v>44287</v>
      </c>
      <c r="E832" s="14" t="s">
        <v>82</v>
      </c>
      <c r="F832" s="2">
        <v>10</v>
      </c>
      <c r="G832" s="2">
        <v>40.200000000000003</v>
      </c>
      <c r="H832" s="2">
        <v>1000</v>
      </c>
      <c r="I832" s="2">
        <v>500</v>
      </c>
      <c r="J832" s="2" t="s">
        <v>207</v>
      </c>
      <c r="N832" s="9"/>
      <c r="V832" s="9"/>
      <c r="W832" s="9"/>
      <c r="X832" s="9"/>
      <c r="Y832" s="9"/>
      <c r="Z832" s="9"/>
      <c r="AA832" s="9"/>
      <c r="AB832" s="9"/>
      <c r="AC832" s="9"/>
      <c r="AD832" s="9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9" t="s">
        <v>109</v>
      </c>
      <c r="CB832" s="9" t="s">
        <v>110</v>
      </c>
    </row>
    <row r="833" spans="1:80" ht="12.75" customHeight="1" x14ac:dyDescent="0.2">
      <c r="A833" s="2" t="s">
        <v>2651</v>
      </c>
      <c r="B833" s="3" t="s">
        <v>2652</v>
      </c>
      <c r="C833" s="3" t="s">
        <v>2653</v>
      </c>
      <c r="D833" s="16">
        <v>43683</v>
      </c>
      <c r="E833" s="14">
        <v>45797</v>
      </c>
      <c r="F833" s="2">
        <v>18</v>
      </c>
      <c r="G833" s="2">
        <v>120</v>
      </c>
      <c r="H833" s="2">
        <v>1000</v>
      </c>
      <c r="I833" s="2">
        <v>500</v>
      </c>
      <c r="J833" s="2" t="s">
        <v>135</v>
      </c>
      <c r="K833" s="2">
        <v>100</v>
      </c>
      <c r="N833" s="9"/>
      <c r="V833" s="9"/>
      <c r="W833" s="9"/>
      <c r="X833" s="9"/>
      <c r="Y833" s="9"/>
      <c r="Z833" s="9"/>
      <c r="AA833" s="9"/>
      <c r="AB833" s="9"/>
      <c r="AC833" s="9"/>
      <c r="AD833" s="9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9" t="s">
        <v>2654</v>
      </c>
      <c r="CB833" s="2" t="s">
        <v>110</v>
      </c>
    </row>
    <row r="834" spans="1:80" ht="12.75" customHeight="1" x14ac:dyDescent="0.2">
      <c r="A834" s="2" t="s">
        <v>2655</v>
      </c>
      <c r="B834" s="3" t="s">
        <v>2656</v>
      </c>
      <c r="C834" s="3" t="s">
        <v>2657</v>
      </c>
      <c r="D834" s="16">
        <v>41701</v>
      </c>
      <c r="E834" s="14">
        <v>42576</v>
      </c>
      <c r="F834" s="2">
        <v>12</v>
      </c>
      <c r="G834" s="2">
        <v>300</v>
      </c>
      <c r="H834" s="2">
        <v>1000</v>
      </c>
      <c r="I834" s="2">
        <v>500</v>
      </c>
      <c r="J834" s="2" t="s">
        <v>135</v>
      </c>
      <c r="N834" s="9"/>
      <c r="V834" s="9"/>
      <c r="W834" s="9"/>
      <c r="X834" s="9"/>
      <c r="Y834" s="9"/>
      <c r="Z834" s="9"/>
      <c r="AA834" s="9"/>
      <c r="AB834" s="9"/>
      <c r="AC834" s="9"/>
      <c r="AD834" s="9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9" t="s">
        <v>88</v>
      </c>
      <c r="CB834" s="2" t="s">
        <v>110</v>
      </c>
    </row>
    <row r="835" spans="1:80" ht="12.75" customHeight="1" x14ac:dyDescent="0.2">
      <c r="A835" s="2" t="s">
        <v>2658</v>
      </c>
      <c r="B835" s="3" t="s">
        <v>2659</v>
      </c>
      <c r="C835" s="3" t="s">
        <v>2660</v>
      </c>
      <c r="D835" s="16">
        <v>43396</v>
      </c>
      <c r="E835" s="14" t="s">
        <v>82</v>
      </c>
      <c r="F835" s="2">
        <v>5</v>
      </c>
      <c r="G835" s="2">
        <v>12</v>
      </c>
      <c r="H835" s="2">
        <v>1000</v>
      </c>
      <c r="I835" s="2">
        <v>500</v>
      </c>
      <c r="J835" s="2">
        <v>100</v>
      </c>
      <c r="K835" s="2">
        <v>100</v>
      </c>
      <c r="N835" s="9"/>
      <c r="V835" s="9"/>
      <c r="W835" s="9"/>
      <c r="X835" s="9"/>
      <c r="Y835" s="9"/>
      <c r="Z835" s="9"/>
      <c r="AA835" s="9"/>
      <c r="AB835" s="9"/>
      <c r="AC835" s="9"/>
      <c r="AD835" s="9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9" t="s">
        <v>241</v>
      </c>
      <c r="CB835" s="2" t="s">
        <v>110</v>
      </c>
    </row>
    <row r="836" spans="1:80" ht="12.75" customHeight="1" x14ac:dyDescent="0.2">
      <c r="A836" s="2" t="s">
        <v>2661</v>
      </c>
      <c r="B836" s="3" t="s">
        <v>2662</v>
      </c>
      <c r="C836" s="3" t="s">
        <v>2663</v>
      </c>
      <c r="D836" s="16">
        <v>43983</v>
      </c>
      <c r="E836" s="14" t="s">
        <v>82</v>
      </c>
      <c r="F836" s="2">
        <v>5</v>
      </c>
      <c r="G836" s="2">
        <v>40</v>
      </c>
      <c r="H836" s="2">
        <v>1000</v>
      </c>
      <c r="I836" s="2">
        <v>500</v>
      </c>
      <c r="J836" s="2" t="s">
        <v>207</v>
      </c>
      <c r="N836" s="9"/>
      <c r="V836" s="9"/>
      <c r="W836" s="9"/>
      <c r="X836" s="9"/>
      <c r="Y836" s="9"/>
      <c r="Z836" s="9"/>
      <c r="AA836" s="9"/>
      <c r="AB836" s="9"/>
      <c r="AC836" s="9"/>
      <c r="AD836" s="9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9" t="s">
        <v>2664</v>
      </c>
      <c r="CB836" s="2" t="s">
        <v>110</v>
      </c>
    </row>
    <row r="837" spans="1:80" ht="12.75" customHeight="1" x14ac:dyDescent="0.2">
      <c r="A837" s="2" t="s">
        <v>2757</v>
      </c>
      <c r="B837" s="3" t="s">
        <v>2758</v>
      </c>
      <c r="C837" s="3" t="s">
        <v>2759</v>
      </c>
      <c r="D837" s="16">
        <v>41940</v>
      </c>
      <c r="E837" s="14" t="s">
        <v>82</v>
      </c>
      <c r="F837" s="2">
        <v>10</v>
      </c>
      <c r="G837" s="2">
        <v>9</v>
      </c>
      <c r="H837" s="2">
        <v>1000</v>
      </c>
      <c r="I837" s="2">
        <v>500</v>
      </c>
      <c r="J837" s="2">
        <v>100</v>
      </c>
      <c r="K837" s="2" t="s">
        <v>82</v>
      </c>
      <c r="N837" s="9"/>
      <c r="V837" s="9"/>
      <c r="W837" s="9"/>
      <c r="X837" s="9"/>
      <c r="Y837" s="9"/>
      <c r="Z837" s="9"/>
      <c r="AA837" s="9"/>
      <c r="AB837" s="9"/>
      <c r="AC837" s="9"/>
      <c r="AD837" s="9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9" t="s">
        <v>114</v>
      </c>
      <c r="CB837" s="9" t="s">
        <v>110</v>
      </c>
    </row>
    <row r="838" spans="1:80" ht="12.75" customHeight="1" x14ac:dyDescent="0.2">
      <c r="A838" s="2" t="s">
        <v>2665</v>
      </c>
      <c r="B838" s="3" t="s">
        <v>2666</v>
      </c>
      <c r="C838" s="13" t="s">
        <v>2667</v>
      </c>
      <c r="D838" s="16">
        <v>43847</v>
      </c>
      <c r="E838" s="14" t="s">
        <v>82</v>
      </c>
      <c r="F838" s="2">
        <v>15</v>
      </c>
      <c r="G838" s="2">
        <v>25</v>
      </c>
      <c r="H838" s="2">
        <v>1000</v>
      </c>
      <c r="I838" s="2">
        <v>500</v>
      </c>
      <c r="J838" s="2" t="s">
        <v>207</v>
      </c>
      <c r="K838" s="2">
        <v>100</v>
      </c>
      <c r="N838" s="9"/>
      <c r="V838" s="9"/>
      <c r="W838" s="9"/>
      <c r="X838" s="9"/>
      <c r="Y838" s="9"/>
      <c r="Z838" s="9"/>
      <c r="AA838" s="9"/>
      <c r="AB838" s="9"/>
      <c r="AC838" s="9"/>
      <c r="AD838" s="9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9" t="s">
        <v>919</v>
      </c>
      <c r="CB838" s="2" t="s">
        <v>110</v>
      </c>
    </row>
    <row r="839" spans="1:80" ht="12.75" customHeight="1" x14ac:dyDescent="0.2">
      <c r="A839" s="2" t="s">
        <v>2668</v>
      </c>
      <c r="B839" s="3" t="s">
        <v>2669</v>
      </c>
      <c r="C839" s="1" t="s">
        <v>2670</v>
      </c>
      <c r="D839" s="16">
        <v>43840</v>
      </c>
      <c r="E839" s="14" t="s">
        <v>82</v>
      </c>
      <c r="F839" s="2">
        <v>25</v>
      </c>
      <c r="G839" s="2">
        <v>60</v>
      </c>
      <c r="H839" s="2">
        <v>1000</v>
      </c>
      <c r="I839" s="2">
        <v>500</v>
      </c>
      <c r="J839" s="2" t="s">
        <v>207</v>
      </c>
      <c r="N839" s="9"/>
      <c r="V839" s="9"/>
      <c r="W839" s="9"/>
      <c r="X839" s="9"/>
      <c r="Y839" s="9"/>
      <c r="Z839" s="9"/>
      <c r="AA839" s="9"/>
      <c r="AB839" s="9"/>
      <c r="AC839" s="9"/>
      <c r="AD839" s="9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9" t="s">
        <v>109</v>
      </c>
      <c r="CB839" s="2" t="s">
        <v>110</v>
      </c>
    </row>
    <row r="840" spans="1:80" ht="12.75" customHeight="1" x14ac:dyDescent="0.2">
      <c r="A840" s="2" t="s">
        <v>2671</v>
      </c>
      <c r="B840" s="3" t="s">
        <v>2672</v>
      </c>
      <c r="C840" s="3" t="s">
        <v>2673</v>
      </c>
      <c r="D840" s="16">
        <v>43780</v>
      </c>
      <c r="E840" s="14" t="s">
        <v>82</v>
      </c>
      <c r="F840" s="2">
        <v>2</v>
      </c>
      <c r="G840" s="2">
        <v>30</v>
      </c>
      <c r="H840" s="2">
        <v>1000</v>
      </c>
      <c r="I840" s="2">
        <v>500</v>
      </c>
      <c r="J840" s="2">
        <v>100</v>
      </c>
      <c r="N840" s="9"/>
      <c r="V840" s="9"/>
      <c r="W840" s="9"/>
      <c r="X840" s="9"/>
      <c r="Y840" s="9"/>
      <c r="Z840" s="9"/>
      <c r="AA840" s="9"/>
      <c r="AB840" s="9"/>
      <c r="AC840" s="9"/>
      <c r="AD840" s="9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9" t="s">
        <v>119</v>
      </c>
      <c r="CB840" s="2" t="s">
        <v>110</v>
      </c>
    </row>
    <row r="841" spans="1:80" ht="12.75" customHeight="1" x14ac:dyDescent="0.2">
      <c r="A841" s="2" t="s">
        <v>2674</v>
      </c>
      <c r="B841" s="3" t="s">
        <v>2675</v>
      </c>
      <c r="C841" s="3" t="s">
        <v>2676</v>
      </c>
      <c r="D841" s="16">
        <v>34116</v>
      </c>
      <c r="E841" s="14">
        <v>43480</v>
      </c>
      <c r="F841" s="2">
        <v>20</v>
      </c>
      <c r="G841" s="2">
        <v>60</v>
      </c>
      <c r="H841" s="2">
        <v>1000</v>
      </c>
      <c r="I841" s="2">
        <v>500</v>
      </c>
      <c r="J841" s="2">
        <v>100</v>
      </c>
      <c r="K841" s="2">
        <v>100</v>
      </c>
      <c r="N841" s="9"/>
      <c r="V841" s="9"/>
      <c r="W841" s="9"/>
      <c r="X841" s="9"/>
      <c r="Y841" s="9"/>
      <c r="Z841" s="9"/>
      <c r="AA841" s="9"/>
      <c r="AB841" s="9"/>
      <c r="AC841" s="9"/>
      <c r="AD841" s="9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9" t="s">
        <v>923</v>
      </c>
      <c r="CB841" s="2" t="s">
        <v>110</v>
      </c>
    </row>
    <row r="842" spans="1:80" ht="26.25" customHeight="1" x14ac:dyDescent="0.2">
      <c r="A842" s="9" t="s">
        <v>2677</v>
      </c>
      <c r="B842" s="3" t="s">
        <v>2678</v>
      </c>
      <c r="C842" s="3" t="s">
        <v>2679</v>
      </c>
      <c r="D842" s="16">
        <v>34116</v>
      </c>
      <c r="E842" s="14">
        <v>45854</v>
      </c>
      <c r="F842" s="2">
        <v>25</v>
      </c>
      <c r="G842" s="2">
        <v>250</v>
      </c>
      <c r="H842" s="2">
        <v>1000</v>
      </c>
      <c r="I842" s="2">
        <v>500</v>
      </c>
      <c r="J842" s="2" t="s">
        <v>135</v>
      </c>
      <c r="N842" s="9"/>
      <c r="V842" s="9"/>
      <c r="W842" s="9"/>
      <c r="X842" s="9"/>
      <c r="Y842" s="9"/>
      <c r="Z842" s="9"/>
      <c r="AA842" s="9"/>
      <c r="AB842" s="9"/>
      <c r="AC842" s="9"/>
      <c r="AD842" s="9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9" t="s">
        <v>109</v>
      </c>
      <c r="CB842" s="2" t="s">
        <v>110</v>
      </c>
    </row>
    <row r="843" spans="1:80" ht="12.75" customHeight="1" x14ac:dyDescent="0.2">
      <c r="A843" s="2" t="s">
        <v>2680</v>
      </c>
      <c r="B843" s="3" t="s">
        <v>2681</v>
      </c>
      <c r="C843" s="3" t="s">
        <v>2682</v>
      </c>
      <c r="D843" s="16">
        <v>34116</v>
      </c>
      <c r="E843" s="14">
        <v>45971</v>
      </c>
      <c r="F843" s="2">
        <v>10</v>
      </c>
      <c r="G843" s="2">
        <v>150</v>
      </c>
      <c r="H843" s="2">
        <v>1000</v>
      </c>
      <c r="I843" s="2">
        <v>500</v>
      </c>
      <c r="J843" s="2" t="s">
        <v>135</v>
      </c>
      <c r="N843" s="9"/>
      <c r="V843" s="9"/>
      <c r="W843" s="9"/>
      <c r="X843" s="9"/>
      <c r="Y843" s="9"/>
      <c r="Z843" s="9"/>
      <c r="AA843" s="9"/>
      <c r="AB843" s="9"/>
      <c r="AC843" s="9"/>
      <c r="AD843" s="9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9" t="s">
        <v>109</v>
      </c>
      <c r="CB843" s="2" t="s">
        <v>110</v>
      </c>
    </row>
    <row r="844" spans="1:80" ht="43.5" customHeight="1" x14ac:dyDescent="0.2">
      <c r="A844" s="2" t="s">
        <v>2683</v>
      </c>
      <c r="B844" s="3" t="s">
        <v>2684</v>
      </c>
      <c r="C844" s="1" t="s">
        <v>2685</v>
      </c>
      <c r="D844" s="16">
        <v>43847</v>
      </c>
      <c r="E844" s="14" t="s">
        <v>82</v>
      </c>
      <c r="F844" s="2">
        <v>15</v>
      </c>
      <c r="G844" s="2">
        <v>25</v>
      </c>
      <c r="H844" s="2">
        <v>1000</v>
      </c>
      <c r="I844" s="2">
        <v>500</v>
      </c>
      <c r="J844" s="2">
        <v>100</v>
      </c>
      <c r="N844" s="9"/>
      <c r="V844" s="9"/>
      <c r="W844" s="9"/>
      <c r="X844" s="9"/>
      <c r="Y844" s="9"/>
      <c r="Z844" s="9"/>
      <c r="AA844" s="9"/>
      <c r="AB844" s="9"/>
      <c r="AC844" s="9"/>
      <c r="AD844" s="9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9" t="s">
        <v>414</v>
      </c>
      <c r="CB844" s="2" t="s">
        <v>110</v>
      </c>
    </row>
    <row r="845" spans="1:80" ht="43.5" customHeight="1" x14ac:dyDescent="0.2">
      <c r="A845" s="2" t="s">
        <v>2686</v>
      </c>
      <c r="B845" s="3" t="s">
        <v>2687</v>
      </c>
      <c r="C845" s="3" t="s">
        <v>2688</v>
      </c>
      <c r="D845" s="16">
        <v>43396</v>
      </c>
      <c r="E845" s="14" t="s">
        <v>82</v>
      </c>
      <c r="F845" s="2">
        <v>5</v>
      </c>
      <c r="G845" s="2">
        <v>12</v>
      </c>
      <c r="H845" s="2">
        <v>1000</v>
      </c>
      <c r="I845" s="2">
        <v>500</v>
      </c>
      <c r="J845" s="2">
        <v>100</v>
      </c>
      <c r="N845" s="9"/>
      <c r="V845" s="9"/>
      <c r="W845" s="9"/>
      <c r="X845" s="9"/>
      <c r="Y845" s="9"/>
      <c r="Z845" s="9"/>
      <c r="AA845" s="9"/>
      <c r="AB845" s="9"/>
      <c r="AC845" s="9"/>
      <c r="AD845" s="9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9" t="s">
        <v>521</v>
      </c>
      <c r="CB845" s="2" t="s">
        <v>110</v>
      </c>
    </row>
    <row r="846" spans="1:80" ht="12.75" customHeight="1" x14ac:dyDescent="0.2">
      <c r="A846" s="2" t="s">
        <v>2689</v>
      </c>
      <c r="B846" s="3" t="s">
        <v>2690</v>
      </c>
      <c r="C846" s="3" t="s">
        <v>2691</v>
      </c>
      <c r="D846" s="16">
        <v>43544</v>
      </c>
      <c r="E846" s="14" t="s">
        <v>82</v>
      </c>
      <c r="F846" s="2">
        <v>5</v>
      </c>
      <c r="G846" s="2">
        <v>0.2</v>
      </c>
      <c r="H846" s="2">
        <v>1000</v>
      </c>
      <c r="I846" s="2">
        <v>500</v>
      </c>
      <c r="J846" s="2">
        <v>100</v>
      </c>
      <c r="K846" s="2">
        <v>100</v>
      </c>
      <c r="N846" s="9"/>
      <c r="V846" s="9"/>
      <c r="W846" s="9"/>
      <c r="X846" s="9"/>
      <c r="Y846" s="9"/>
      <c r="Z846" s="9"/>
      <c r="AA846" s="9"/>
      <c r="AB846" s="9"/>
      <c r="AC846" s="9"/>
      <c r="AD846" s="9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9" t="s">
        <v>750</v>
      </c>
      <c r="CB846" s="2" t="s">
        <v>110</v>
      </c>
    </row>
    <row r="847" spans="1:80" ht="12.75" customHeight="1" x14ac:dyDescent="0.2">
      <c r="A847" s="2" t="s">
        <v>2692</v>
      </c>
      <c r="B847" s="3" t="s">
        <v>2693</v>
      </c>
      <c r="C847" s="3" t="s">
        <v>2694</v>
      </c>
      <c r="D847" s="16">
        <v>41698</v>
      </c>
      <c r="E847" s="14">
        <v>43485</v>
      </c>
      <c r="F847" s="2">
        <v>5</v>
      </c>
      <c r="G847" s="2">
        <v>60</v>
      </c>
      <c r="H847" s="2">
        <v>1000</v>
      </c>
      <c r="I847" s="2">
        <v>500</v>
      </c>
      <c r="J847" s="2">
        <v>100</v>
      </c>
      <c r="N847" s="9"/>
      <c r="V847" s="9"/>
      <c r="W847" s="9"/>
      <c r="X847" s="9"/>
      <c r="Y847" s="9"/>
      <c r="Z847" s="9"/>
      <c r="AA847" s="9"/>
      <c r="AB847" s="9"/>
      <c r="AC847" s="9"/>
      <c r="AD847" s="9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9" t="s">
        <v>349</v>
      </c>
      <c r="CB847" s="2" t="s">
        <v>110</v>
      </c>
    </row>
    <row r="848" spans="1:80" ht="25.5" customHeight="1" x14ac:dyDescent="0.2">
      <c r="A848" s="2" t="s">
        <v>2695</v>
      </c>
      <c r="B848" s="3" t="s">
        <v>2696</v>
      </c>
      <c r="C848" s="3" t="s">
        <v>2697</v>
      </c>
      <c r="D848" s="16">
        <v>44013</v>
      </c>
      <c r="E848" s="14" t="s">
        <v>82</v>
      </c>
      <c r="F848" s="2">
        <v>7.5</v>
      </c>
      <c r="G848" s="2">
        <v>25</v>
      </c>
      <c r="H848" s="2">
        <v>1000</v>
      </c>
      <c r="I848" s="2">
        <v>500</v>
      </c>
      <c r="J848" s="2" t="s">
        <v>207</v>
      </c>
      <c r="N848" s="9"/>
      <c r="V848" s="9"/>
      <c r="W848" s="9"/>
      <c r="X848" s="9"/>
      <c r="Y848" s="9"/>
      <c r="Z848" s="9"/>
      <c r="AA848" s="9"/>
      <c r="AB848" s="9"/>
      <c r="AC848" s="9"/>
      <c r="AD848" s="9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9" t="s">
        <v>349</v>
      </c>
      <c r="CB848" s="2" t="s">
        <v>110</v>
      </c>
    </row>
    <row r="849" spans="1:80" ht="15" customHeight="1" x14ac:dyDescent="0.2">
      <c r="A849" s="2" t="s">
        <v>2698</v>
      </c>
      <c r="B849" s="3" t="s">
        <v>2699</v>
      </c>
      <c r="C849" s="3" t="s">
        <v>2670</v>
      </c>
      <c r="D849" s="16">
        <v>43922</v>
      </c>
      <c r="E849" s="14" t="s">
        <v>82</v>
      </c>
      <c r="F849" s="2">
        <v>15</v>
      </c>
      <c r="G849" s="2">
        <v>0.42</v>
      </c>
      <c r="H849" s="2">
        <v>1000</v>
      </c>
      <c r="I849" s="2">
        <v>500</v>
      </c>
      <c r="J849" s="2">
        <v>100</v>
      </c>
      <c r="N849" s="9"/>
      <c r="V849" s="9"/>
      <c r="W849" s="9"/>
      <c r="X849" s="9"/>
      <c r="Y849" s="9"/>
      <c r="Z849" s="9"/>
      <c r="AA849" s="9"/>
      <c r="AB849" s="9"/>
      <c r="AC849" s="9"/>
      <c r="AD849" s="9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9" t="s">
        <v>109</v>
      </c>
      <c r="CB849" s="2" t="s">
        <v>110</v>
      </c>
    </row>
    <row r="850" spans="1:80" ht="12.75" customHeight="1" x14ac:dyDescent="0.2">
      <c r="A850" s="2" t="s">
        <v>2700</v>
      </c>
      <c r="B850" s="3" t="s">
        <v>2701</v>
      </c>
      <c r="C850" s="3" t="s">
        <v>2702</v>
      </c>
      <c r="D850" s="16">
        <v>43396</v>
      </c>
      <c r="E850" s="14" t="s">
        <v>82</v>
      </c>
      <c r="F850" s="2">
        <v>5</v>
      </c>
      <c r="G850" s="2">
        <v>0.2</v>
      </c>
      <c r="H850" s="2">
        <v>1000</v>
      </c>
      <c r="I850" s="2">
        <v>500</v>
      </c>
      <c r="J850" s="2">
        <v>100</v>
      </c>
      <c r="N850" s="9"/>
      <c r="V850" s="9"/>
      <c r="W850" s="9"/>
      <c r="X850" s="9"/>
      <c r="Y850" s="9"/>
      <c r="Z850" s="9"/>
      <c r="AA850" s="9"/>
      <c r="AB850" s="9"/>
      <c r="AC850" s="9"/>
      <c r="AD850" s="9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9" t="s">
        <v>1957</v>
      </c>
      <c r="CB850" s="2" t="s">
        <v>110</v>
      </c>
    </row>
    <row r="851" spans="1:80" ht="12.75" customHeight="1" x14ac:dyDescent="0.2">
      <c r="A851" s="2" t="s">
        <v>2703</v>
      </c>
      <c r="B851" s="3" t="s">
        <v>2704</v>
      </c>
      <c r="C851" s="3" t="s">
        <v>2705</v>
      </c>
      <c r="D851" s="16">
        <v>43847</v>
      </c>
      <c r="E851" s="14" t="s">
        <v>82</v>
      </c>
      <c r="F851" s="2">
        <v>15</v>
      </c>
      <c r="G851" s="2">
        <v>25</v>
      </c>
      <c r="H851" s="2">
        <v>1000</v>
      </c>
      <c r="I851" s="2">
        <v>500</v>
      </c>
      <c r="J851" s="2">
        <v>100</v>
      </c>
      <c r="N851" s="9"/>
      <c r="V851" s="9"/>
      <c r="W851" s="9"/>
      <c r="X851" s="9"/>
      <c r="Y851" s="9"/>
      <c r="Z851" s="9"/>
      <c r="AA851" s="9"/>
      <c r="AB851" s="9"/>
      <c r="AC851" s="9"/>
      <c r="AD851" s="9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9" t="s">
        <v>1960</v>
      </c>
      <c r="CB851" s="2" t="s">
        <v>110</v>
      </c>
    </row>
    <row r="852" spans="1:80" ht="12.75" customHeight="1" x14ac:dyDescent="0.2">
      <c r="A852" s="9" t="s">
        <v>2706</v>
      </c>
      <c r="B852" s="3" t="s">
        <v>2707</v>
      </c>
      <c r="C852" s="3" t="s">
        <v>2708</v>
      </c>
      <c r="D852" s="16">
        <v>34116</v>
      </c>
      <c r="E852" s="14">
        <v>45854</v>
      </c>
      <c r="F852" s="2">
        <v>25</v>
      </c>
      <c r="G852" s="2">
        <v>150</v>
      </c>
      <c r="H852" s="2">
        <v>1000</v>
      </c>
      <c r="I852" s="2">
        <v>500</v>
      </c>
      <c r="J852" s="2" t="s">
        <v>135</v>
      </c>
      <c r="N852" s="9"/>
      <c r="V852" s="9"/>
      <c r="W852" s="9"/>
      <c r="X852" s="9"/>
      <c r="Y852" s="9"/>
      <c r="Z852" s="9"/>
      <c r="AA852" s="9"/>
      <c r="AB852" s="9"/>
      <c r="AC852" s="9"/>
      <c r="AD852" s="9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9" t="s">
        <v>109</v>
      </c>
      <c r="CB852" s="2" t="s">
        <v>110</v>
      </c>
    </row>
    <row r="853" spans="1:80" ht="12.75" customHeight="1" x14ac:dyDescent="0.2">
      <c r="A853" s="44" t="s">
        <v>2709</v>
      </c>
      <c r="B853" s="3" t="s">
        <v>2710</v>
      </c>
      <c r="C853" s="27" t="s">
        <v>2711</v>
      </c>
      <c r="D853" s="16">
        <v>43862</v>
      </c>
      <c r="E853" s="14" t="s">
        <v>82</v>
      </c>
      <c r="F853" s="2">
        <v>2</v>
      </c>
      <c r="G853" s="2">
        <f>SUM(0.02*60)</f>
        <v>1.2</v>
      </c>
      <c r="H853" s="2">
        <v>1000</v>
      </c>
      <c r="I853" s="2">
        <v>400</v>
      </c>
      <c r="K853" s="2">
        <v>100</v>
      </c>
      <c r="N853" s="9"/>
      <c r="V853" s="9"/>
      <c r="W853" s="9"/>
      <c r="X853" s="9"/>
      <c r="Y853" s="9"/>
      <c r="Z853" s="9"/>
      <c r="AA853" s="9"/>
      <c r="AB853" s="9"/>
      <c r="AC853" s="9"/>
      <c r="AD853" s="9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9" t="s">
        <v>923</v>
      </c>
      <c r="CB853" s="2" t="s">
        <v>89</v>
      </c>
    </row>
    <row r="854" spans="1:80" ht="12.75" customHeight="1" x14ac:dyDescent="0.2">
      <c r="A854" s="2" t="s">
        <v>2712</v>
      </c>
      <c r="B854" s="3" t="s">
        <v>2713</v>
      </c>
      <c r="C854" s="3" t="s">
        <v>2714</v>
      </c>
      <c r="D854" s="16">
        <v>35462</v>
      </c>
      <c r="E854" s="14">
        <v>43437</v>
      </c>
      <c r="F854" s="2">
        <v>15</v>
      </c>
      <c r="G854" s="2">
        <v>10</v>
      </c>
      <c r="H854" s="2">
        <v>1500</v>
      </c>
      <c r="I854" s="2">
        <v>1000</v>
      </c>
      <c r="J854" s="2">
        <v>100</v>
      </c>
      <c r="K854" s="2">
        <v>100</v>
      </c>
      <c r="N854" s="9"/>
      <c r="V854" s="9"/>
      <c r="W854" s="9"/>
      <c r="X854" s="9"/>
      <c r="Y854" s="9"/>
      <c r="Z854" s="9"/>
      <c r="AA854" s="9"/>
      <c r="AB854" s="9"/>
      <c r="AC854" s="9"/>
      <c r="AD854" s="9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9" t="s">
        <v>776</v>
      </c>
      <c r="CB854" s="2" t="s">
        <v>100</v>
      </c>
    </row>
    <row r="855" spans="1:80" customFormat="1" ht="12.75" customHeight="1" x14ac:dyDescent="0.2">
      <c r="A855" s="2" t="s">
        <v>2715</v>
      </c>
      <c r="B855" s="3" t="s">
        <v>2716</v>
      </c>
      <c r="C855" s="3" t="s">
        <v>2717</v>
      </c>
      <c r="D855" s="16">
        <v>40360</v>
      </c>
      <c r="E855" s="14" t="s">
        <v>82</v>
      </c>
      <c r="F855" s="2">
        <v>120</v>
      </c>
      <c r="G855" s="2" t="s">
        <v>82</v>
      </c>
      <c r="H855" s="2">
        <v>2000</v>
      </c>
      <c r="I855" s="2">
        <v>550</v>
      </c>
      <c r="J855" s="2"/>
      <c r="K855" s="2">
        <v>100</v>
      </c>
      <c r="L855" s="2"/>
      <c r="M855" s="2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9" t="s">
        <v>458</v>
      </c>
      <c r="CB855" s="9" t="s">
        <v>323</v>
      </c>
    </row>
    <row r="856" spans="1:80" ht="12.75" customHeight="1" x14ac:dyDescent="0.2">
      <c r="A856" s="2" t="s">
        <v>2718</v>
      </c>
      <c r="B856" s="1" t="s">
        <v>2719</v>
      </c>
      <c r="C856" s="3" t="s">
        <v>2720</v>
      </c>
      <c r="D856" s="30">
        <v>42490</v>
      </c>
      <c r="E856" s="14" t="s">
        <v>82</v>
      </c>
      <c r="F856" s="2">
        <v>2</v>
      </c>
      <c r="G856" s="2">
        <v>12</v>
      </c>
      <c r="H856" s="2">
        <v>1000</v>
      </c>
      <c r="I856" s="2">
        <v>500</v>
      </c>
      <c r="J856" s="2">
        <v>100</v>
      </c>
      <c r="K856" s="2" t="s">
        <v>82</v>
      </c>
      <c r="N856" s="9"/>
      <c r="V856" s="9"/>
      <c r="W856" s="9"/>
      <c r="X856" s="9"/>
      <c r="Y856" s="9"/>
      <c r="Z856" s="9"/>
      <c r="AA856" s="9"/>
      <c r="AB856" s="9"/>
      <c r="AC856" s="9"/>
      <c r="AD856" s="9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9" t="s">
        <v>177</v>
      </c>
      <c r="CB856" s="9" t="s">
        <v>110</v>
      </c>
    </row>
    <row r="857" spans="1:80" ht="12.75" customHeight="1" x14ac:dyDescent="0.2">
      <c r="A857" s="2" t="s">
        <v>2721</v>
      </c>
      <c r="B857" s="3" t="s">
        <v>2722</v>
      </c>
      <c r="C857" s="3" t="s">
        <v>2723</v>
      </c>
      <c r="D857" s="16">
        <v>38108</v>
      </c>
      <c r="E857" s="14" t="s">
        <v>82</v>
      </c>
      <c r="F857" s="2">
        <v>200</v>
      </c>
      <c r="G857" s="2" t="s">
        <v>82</v>
      </c>
      <c r="H857" s="2">
        <v>5000</v>
      </c>
      <c r="I857" s="2">
        <v>1500</v>
      </c>
      <c r="N857" s="9"/>
      <c r="Q857" s="9">
        <v>2000</v>
      </c>
      <c r="S857" s="9">
        <v>500</v>
      </c>
      <c r="T857" s="9">
        <v>2000</v>
      </c>
      <c r="U857" s="9">
        <v>1000</v>
      </c>
      <c r="V857" s="9"/>
      <c r="W857" s="9"/>
      <c r="X857" s="9"/>
      <c r="Y857" s="9">
        <v>500</v>
      </c>
      <c r="Z857" s="9"/>
      <c r="AA857" s="9">
        <v>2000</v>
      </c>
      <c r="AB857" s="9">
        <v>1000</v>
      </c>
      <c r="AC857" s="9">
        <v>5000</v>
      </c>
      <c r="AD857" s="9">
        <v>2000</v>
      </c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>
        <v>2</v>
      </c>
      <c r="BR857" s="2"/>
      <c r="BS857" s="2">
        <v>100</v>
      </c>
      <c r="BT857" s="2"/>
      <c r="BU857" s="2"/>
      <c r="BV857" s="2"/>
      <c r="BW857" s="2"/>
      <c r="BX857" s="2"/>
      <c r="BY857" s="2"/>
      <c r="BZ857" s="2"/>
      <c r="CA857" s="9" t="s">
        <v>109</v>
      </c>
      <c r="CB857" s="2" t="s">
        <v>323</v>
      </c>
    </row>
    <row r="858" spans="1:80" ht="12.75" customHeight="1" x14ac:dyDescent="0.2">
      <c r="A858" s="12" t="s">
        <v>2724</v>
      </c>
      <c r="B858" s="3" t="s">
        <v>2725</v>
      </c>
      <c r="C858" s="3" t="s">
        <v>2726</v>
      </c>
      <c r="D858" s="16">
        <v>42614</v>
      </c>
      <c r="E858" s="14">
        <v>44927</v>
      </c>
      <c r="F858" s="12">
        <v>450</v>
      </c>
      <c r="G858" s="12">
        <v>498</v>
      </c>
      <c r="H858" s="12">
        <v>6000</v>
      </c>
      <c r="I858" s="12">
        <v>750</v>
      </c>
      <c r="J858" s="12"/>
      <c r="K858" s="12">
        <v>100</v>
      </c>
      <c r="L858" s="12"/>
      <c r="M858" s="12"/>
      <c r="N858" s="11"/>
      <c r="O858" s="11"/>
      <c r="P858" s="11">
        <v>6</v>
      </c>
      <c r="Q858" s="11"/>
      <c r="R858" s="11"/>
      <c r="S858" s="11"/>
      <c r="T858" s="11">
        <v>1000</v>
      </c>
      <c r="U858" s="11"/>
      <c r="V858" s="11"/>
      <c r="W858" s="11"/>
      <c r="X858" s="11"/>
      <c r="Y858" s="11"/>
      <c r="Z858" s="11">
        <v>4</v>
      </c>
      <c r="AA858" s="11">
        <v>1000</v>
      </c>
      <c r="AB858" s="11"/>
      <c r="AC858" s="11"/>
      <c r="AD858" s="11">
        <v>2000</v>
      </c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  <c r="AQ858" s="12"/>
      <c r="AR858" s="12"/>
      <c r="AS858" s="12"/>
      <c r="AT858" s="12"/>
      <c r="AU858" s="12"/>
      <c r="AV858" s="12"/>
      <c r="AW858" s="12"/>
      <c r="AX858" s="12"/>
      <c r="AY858" s="12"/>
      <c r="AZ858" s="12"/>
      <c r="BA858" s="12"/>
      <c r="BB858" s="12"/>
      <c r="BC858" s="12"/>
      <c r="BD858" s="12"/>
      <c r="BE858" s="12"/>
      <c r="BF858" s="12"/>
      <c r="BG858" s="12"/>
      <c r="BH858" s="12"/>
      <c r="BI858" s="12"/>
      <c r="BJ858" s="12"/>
      <c r="BK858" s="12"/>
      <c r="BL858" s="12"/>
      <c r="BM858" s="12"/>
      <c r="BN858" s="12"/>
      <c r="BO858" s="12"/>
      <c r="BP858" s="12"/>
      <c r="BQ858" s="12"/>
      <c r="BR858" s="12"/>
      <c r="BS858" s="12"/>
      <c r="BT858" s="12"/>
      <c r="BU858" s="12"/>
      <c r="BV858" s="12"/>
      <c r="BW858" s="12"/>
      <c r="BX858" s="12"/>
      <c r="BY858" s="12"/>
      <c r="BZ858" s="12"/>
      <c r="CA858" s="9" t="s">
        <v>99</v>
      </c>
      <c r="CB858" s="9" t="s">
        <v>154</v>
      </c>
    </row>
    <row r="859" spans="1:80" ht="12.75" customHeight="1" x14ac:dyDescent="0.2">
      <c r="A859" s="2" t="s">
        <v>2727</v>
      </c>
      <c r="B859" s="3" t="s">
        <v>2728</v>
      </c>
      <c r="C859" s="3" t="s">
        <v>2729</v>
      </c>
      <c r="D859" s="16">
        <v>35051</v>
      </c>
      <c r="E859" s="14" t="s">
        <v>82</v>
      </c>
      <c r="F859" s="2">
        <v>3</v>
      </c>
      <c r="G859" s="2">
        <v>25</v>
      </c>
      <c r="H859" s="2">
        <v>2500</v>
      </c>
      <c r="I859" s="2">
        <v>2000</v>
      </c>
      <c r="N859" s="9"/>
      <c r="V859" s="9"/>
      <c r="W859" s="9"/>
      <c r="X859" s="9"/>
      <c r="Y859" s="9"/>
      <c r="Z859" s="9"/>
      <c r="AA859" s="9"/>
      <c r="AB859" s="9"/>
      <c r="AC859" s="9"/>
      <c r="AD859" s="9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9" t="s">
        <v>941</v>
      </c>
      <c r="CB859" s="9" t="s">
        <v>372</v>
      </c>
    </row>
    <row r="860" spans="1:80" ht="12.75" customHeight="1" x14ac:dyDescent="0.2">
      <c r="A860" s="2" t="s">
        <v>2730</v>
      </c>
      <c r="B860" s="3" t="s">
        <v>2731</v>
      </c>
      <c r="C860" s="3" t="s">
        <v>2732</v>
      </c>
      <c r="D860" s="16">
        <v>34999</v>
      </c>
      <c r="E860" s="14">
        <v>41091</v>
      </c>
      <c r="F860" s="2" t="s">
        <v>2733</v>
      </c>
      <c r="G860" s="2">
        <v>140</v>
      </c>
      <c r="H860" s="2">
        <v>1000</v>
      </c>
      <c r="I860" s="2">
        <v>500</v>
      </c>
      <c r="K860" s="2">
        <v>100</v>
      </c>
      <c r="N860" s="9"/>
      <c r="V860" s="9"/>
      <c r="W860" s="9"/>
      <c r="X860" s="9"/>
      <c r="Y860" s="9"/>
      <c r="Z860" s="9"/>
      <c r="AA860" s="9"/>
      <c r="AB860" s="9"/>
      <c r="AC860" s="9"/>
      <c r="AD860" s="9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9" t="s">
        <v>93</v>
      </c>
      <c r="CB860" s="2" t="s">
        <v>200</v>
      </c>
    </row>
    <row r="861" spans="1:80" ht="12.75" customHeight="1" x14ac:dyDescent="0.2">
      <c r="A861" s="2" t="s">
        <v>2734</v>
      </c>
      <c r="B861" s="3" t="s">
        <v>2735</v>
      </c>
      <c r="C861" s="3" t="s">
        <v>2732</v>
      </c>
      <c r="D861" s="16">
        <v>34999</v>
      </c>
      <c r="E861" s="14">
        <v>41091</v>
      </c>
      <c r="F861" s="2" t="s">
        <v>2736</v>
      </c>
      <c r="N861" s="9"/>
      <c r="V861" s="9"/>
      <c r="W861" s="9"/>
      <c r="X861" s="9"/>
      <c r="Y861" s="9"/>
      <c r="Z861" s="9"/>
      <c r="AA861" s="9"/>
      <c r="AB861" s="9"/>
      <c r="AC861" s="9"/>
      <c r="AD861" s="9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9" t="s">
        <v>93</v>
      </c>
      <c r="CB861" s="2" t="s">
        <v>200</v>
      </c>
    </row>
    <row r="862" spans="1:80" ht="12.75" customHeight="1" x14ac:dyDescent="0.2">
      <c r="A862" s="2" t="s">
        <v>2737</v>
      </c>
      <c r="B862" s="3" t="s">
        <v>2738</v>
      </c>
      <c r="C862" s="3" t="s">
        <v>2739</v>
      </c>
      <c r="D862" s="16">
        <v>42597</v>
      </c>
      <c r="E862" s="14" t="s">
        <v>82</v>
      </c>
      <c r="F862" s="2">
        <v>0.5</v>
      </c>
      <c r="G862" s="2">
        <v>30</v>
      </c>
      <c r="H862" s="2">
        <v>3000</v>
      </c>
      <c r="I862" s="2">
        <v>1000</v>
      </c>
      <c r="J862" s="2">
        <v>100</v>
      </c>
      <c r="K862" s="2" t="s">
        <v>82</v>
      </c>
      <c r="N862" s="9"/>
      <c r="V862" s="9"/>
      <c r="W862" s="9"/>
      <c r="X862" s="9"/>
      <c r="Y862" s="9"/>
      <c r="Z862" s="9"/>
      <c r="AA862" s="9"/>
      <c r="AB862" s="9"/>
      <c r="AC862" s="9"/>
      <c r="AD862" s="9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9" t="s">
        <v>114</v>
      </c>
      <c r="CB862" s="2" t="s">
        <v>1694</v>
      </c>
    </row>
    <row r="863" spans="1:80" ht="12.75" customHeight="1" x14ac:dyDescent="0.2">
      <c r="A863" s="2" t="s">
        <v>2740</v>
      </c>
      <c r="B863" s="3" t="s">
        <v>2741</v>
      </c>
      <c r="C863" s="3" t="s">
        <v>2742</v>
      </c>
      <c r="D863" s="16">
        <v>35582</v>
      </c>
      <c r="E863" s="14">
        <v>41334</v>
      </c>
      <c r="F863" s="2">
        <v>5</v>
      </c>
      <c r="G863" s="2">
        <v>10</v>
      </c>
      <c r="H863" s="2">
        <v>1000</v>
      </c>
      <c r="I863" s="2">
        <v>500</v>
      </c>
      <c r="K863" s="2">
        <v>100</v>
      </c>
      <c r="N863" s="9"/>
      <c r="V863" s="9"/>
      <c r="W863" s="9"/>
      <c r="X863" s="9"/>
      <c r="Y863" s="9"/>
      <c r="Z863" s="9"/>
      <c r="AA863" s="9"/>
      <c r="AB863" s="9"/>
      <c r="AC863" s="9"/>
      <c r="AD863" s="9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>
        <v>100</v>
      </c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9" t="s">
        <v>263</v>
      </c>
      <c r="CB863" s="9" t="s">
        <v>110</v>
      </c>
    </row>
    <row r="864" spans="1:80" ht="12.75" customHeight="1" x14ac:dyDescent="0.2">
      <c r="A864" s="2" t="s">
        <v>2743</v>
      </c>
      <c r="B864" s="3" t="s">
        <v>2744</v>
      </c>
      <c r="C864" s="3" t="s">
        <v>2745</v>
      </c>
      <c r="D864" s="16">
        <v>35582</v>
      </c>
      <c r="E864" s="14">
        <v>41334</v>
      </c>
      <c r="F864" s="2">
        <v>5</v>
      </c>
      <c r="G864" s="2">
        <v>10</v>
      </c>
      <c r="H864" s="2">
        <v>1000</v>
      </c>
      <c r="I864" s="2">
        <v>500</v>
      </c>
      <c r="K864" s="2">
        <v>100</v>
      </c>
      <c r="N864" s="9"/>
      <c r="V864" s="9"/>
      <c r="W864" s="9"/>
      <c r="X864" s="9"/>
      <c r="Y864" s="9"/>
      <c r="Z864" s="9"/>
      <c r="AA864" s="9"/>
      <c r="AB864" s="9"/>
      <c r="AC864" s="9"/>
      <c r="AD864" s="9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>
        <v>100</v>
      </c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9" t="s">
        <v>227</v>
      </c>
      <c r="CB864" s="9" t="s">
        <v>110</v>
      </c>
    </row>
    <row r="865" spans="1:80" ht="21" customHeight="1" x14ac:dyDescent="0.2">
      <c r="A865" s="2" t="s">
        <v>2746</v>
      </c>
      <c r="B865" s="3" t="s">
        <v>2747</v>
      </c>
      <c r="C865" s="3" t="s">
        <v>2748</v>
      </c>
      <c r="D865" s="16">
        <v>35462</v>
      </c>
      <c r="E865" s="14">
        <v>41334</v>
      </c>
      <c r="F865" s="2">
        <v>5</v>
      </c>
      <c r="G865" s="2">
        <v>10</v>
      </c>
      <c r="H865" s="2">
        <v>1000</v>
      </c>
      <c r="I865" s="2">
        <v>500</v>
      </c>
      <c r="K865" s="2">
        <v>100</v>
      </c>
      <c r="N865" s="9"/>
      <c r="V865" s="9"/>
      <c r="W865" s="9"/>
      <c r="X865" s="9"/>
      <c r="Y865" s="9"/>
      <c r="Z865" s="9"/>
      <c r="AA865" s="9"/>
      <c r="AB865" s="9"/>
      <c r="AC865" s="9"/>
      <c r="AD865" s="9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>
        <v>100</v>
      </c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9" t="s">
        <v>458</v>
      </c>
      <c r="CB865" s="9" t="s">
        <v>110</v>
      </c>
    </row>
    <row r="866" spans="1:80" ht="12.75" customHeight="1" x14ac:dyDescent="0.2">
      <c r="A866" s="2" t="s">
        <v>2749</v>
      </c>
      <c r="B866" s="3" t="s">
        <v>2750</v>
      </c>
      <c r="C866" s="3" t="s">
        <v>2751</v>
      </c>
      <c r="D866" s="16">
        <v>35333</v>
      </c>
      <c r="E866" s="14">
        <v>41334</v>
      </c>
      <c r="F866" s="2">
        <v>10</v>
      </c>
      <c r="G866" s="2">
        <v>25</v>
      </c>
      <c r="H866" s="2">
        <v>1000</v>
      </c>
      <c r="I866" s="2">
        <v>500</v>
      </c>
      <c r="K866" s="2">
        <v>100</v>
      </c>
      <c r="N866" s="9"/>
      <c r="V866" s="9"/>
      <c r="W866" s="9"/>
      <c r="X866" s="9"/>
      <c r="Y866" s="9"/>
      <c r="Z866" s="9"/>
      <c r="AA866" s="9"/>
      <c r="AB866" s="9"/>
      <c r="AC866" s="9"/>
      <c r="AD866" s="9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>
        <v>100</v>
      </c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9" t="s">
        <v>941</v>
      </c>
      <c r="CB866" s="9" t="s">
        <v>110</v>
      </c>
    </row>
    <row r="867" spans="1:80" ht="12.75" customHeight="1" x14ac:dyDescent="0.2">
      <c r="A867" s="2" t="s">
        <v>2754</v>
      </c>
      <c r="B867" s="3" t="s">
        <v>2755</v>
      </c>
      <c r="C867" s="3" t="s">
        <v>2756</v>
      </c>
      <c r="D867" s="16">
        <v>43171</v>
      </c>
      <c r="E867" s="14" t="s">
        <v>82</v>
      </c>
      <c r="F867" s="2">
        <v>2</v>
      </c>
      <c r="G867" s="2">
        <v>345</v>
      </c>
      <c r="H867" s="2">
        <v>1000</v>
      </c>
      <c r="I867" s="2">
        <v>500</v>
      </c>
      <c r="J867" s="2">
        <v>100</v>
      </c>
      <c r="K867" s="2">
        <v>100</v>
      </c>
      <c r="N867" s="9"/>
      <c r="V867" s="9"/>
      <c r="W867" s="9"/>
      <c r="X867" s="9"/>
      <c r="Y867" s="9"/>
      <c r="Z867" s="9"/>
      <c r="AA867" s="9"/>
      <c r="AB867" s="9"/>
      <c r="AC867" s="9"/>
      <c r="AD867" s="9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9" t="s">
        <v>130</v>
      </c>
      <c r="CB867" s="9" t="s">
        <v>110</v>
      </c>
    </row>
    <row r="868" spans="1:80" ht="12.75" customHeight="1" x14ac:dyDescent="0.2">
      <c r="A868" s="2" t="s">
        <v>2760</v>
      </c>
      <c r="B868" s="3" t="s">
        <v>2761</v>
      </c>
      <c r="C868" s="53" t="s">
        <v>2762</v>
      </c>
      <c r="D868" s="16">
        <v>41940</v>
      </c>
      <c r="E868" s="14" t="s">
        <v>82</v>
      </c>
      <c r="F868" s="2">
        <v>10</v>
      </c>
      <c r="G868" s="2">
        <v>9</v>
      </c>
      <c r="H868" s="2">
        <v>1000</v>
      </c>
      <c r="I868" s="2">
        <v>500</v>
      </c>
      <c r="J868" s="2">
        <v>100</v>
      </c>
      <c r="K868" s="2" t="s">
        <v>82</v>
      </c>
      <c r="N868" s="9"/>
      <c r="V868" s="9"/>
      <c r="W868" s="9"/>
      <c r="X868" s="9"/>
      <c r="Y868" s="9"/>
      <c r="Z868" s="9"/>
      <c r="AA868" s="9"/>
      <c r="AB868" s="9"/>
      <c r="AC868" s="9"/>
      <c r="AD868" s="9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9" t="s">
        <v>231</v>
      </c>
      <c r="CB868" s="9" t="s">
        <v>110</v>
      </c>
    </row>
    <row r="869" spans="1:80" ht="15" customHeight="1" x14ac:dyDescent="0.2">
      <c r="A869" s="2" t="s">
        <v>2763</v>
      </c>
      <c r="B869" s="3" t="s">
        <v>2764</v>
      </c>
      <c r="C869" s="3" t="s">
        <v>2765</v>
      </c>
      <c r="D869" s="16">
        <v>38838</v>
      </c>
      <c r="E869" s="14">
        <v>44805</v>
      </c>
      <c r="F869" s="2">
        <v>20</v>
      </c>
      <c r="G869" s="2">
        <v>40</v>
      </c>
      <c r="H869" s="2">
        <v>150</v>
      </c>
      <c r="I869" s="2">
        <v>100</v>
      </c>
      <c r="N869" s="9"/>
      <c r="V869" s="9"/>
      <c r="W869" s="9"/>
      <c r="X869" s="9"/>
      <c r="Y869" s="9"/>
      <c r="Z869" s="9"/>
      <c r="AA869" s="9"/>
      <c r="AB869" s="9"/>
      <c r="AC869" s="9"/>
      <c r="AD869" s="9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9" t="s">
        <v>109</v>
      </c>
      <c r="CB869" s="2" t="s">
        <v>2766</v>
      </c>
    </row>
    <row r="870" spans="1:80" ht="15" customHeight="1" x14ac:dyDescent="0.2">
      <c r="A870" s="2" t="s">
        <v>2767</v>
      </c>
      <c r="B870" s="3" t="s">
        <v>2768</v>
      </c>
      <c r="C870" s="50" t="s">
        <v>2769</v>
      </c>
      <c r="D870" s="16">
        <v>43255</v>
      </c>
      <c r="E870" s="14" t="s">
        <v>82</v>
      </c>
      <c r="F870" s="2">
        <v>1</v>
      </c>
      <c r="G870" s="2">
        <v>11.4</v>
      </c>
      <c r="H870" s="2">
        <v>100</v>
      </c>
      <c r="I870" s="2">
        <v>100</v>
      </c>
      <c r="J870" s="2">
        <v>100</v>
      </c>
      <c r="K870" s="2">
        <v>100</v>
      </c>
      <c r="N870" s="9"/>
      <c r="V870" s="9"/>
      <c r="W870" s="9"/>
      <c r="X870" s="9"/>
      <c r="Y870" s="9"/>
      <c r="Z870" s="9"/>
      <c r="AA870" s="9"/>
      <c r="AB870" s="9"/>
      <c r="AC870" s="9"/>
      <c r="AD870" s="9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9" t="s">
        <v>458</v>
      </c>
      <c r="CB870" s="2" t="s">
        <v>2766</v>
      </c>
    </row>
    <row r="871" spans="1:80" ht="15" customHeight="1" x14ac:dyDescent="0.2">
      <c r="A871" s="2" t="s">
        <v>2770</v>
      </c>
      <c r="B871" s="3" t="s">
        <v>2771</v>
      </c>
      <c r="C871" s="3" t="s">
        <v>2772</v>
      </c>
      <c r="D871" s="16">
        <v>43445</v>
      </c>
      <c r="E871" s="14" t="s">
        <v>82</v>
      </c>
      <c r="F871" s="2">
        <v>2</v>
      </c>
      <c r="G871" s="2">
        <v>0.25</v>
      </c>
      <c r="H871" s="2">
        <v>200</v>
      </c>
      <c r="I871" s="2">
        <v>1000</v>
      </c>
      <c r="N871" s="9"/>
      <c r="V871" s="9"/>
      <c r="W871" s="9"/>
      <c r="X871" s="9"/>
      <c r="Y871" s="9"/>
      <c r="Z871" s="9"/>
      <c r="AA871" s="9"/>
      <c r="AB871" s="9"/>
      <c r="AC871" s="9"/>
      <c r="AD871" s="9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9" t="s">
        <v>93</v>
      </c>
      <c r="CB871" s="2" t="s">
        <v>154</v>
      </c>
    </row>
    <row r="872" spans="1:80" ht="15" customHeight="1" x14ac:dyDescent="0.2">
      <c r="A872" s="2" t="s">
        <v>2773</v>
      </c>
      <c r="B872" s="3" t="s">
        <v>2774</v>
      </c>
      <c r="C872" s="3" t="s">
        <v>2775</v>
      </c>
      <c r="D872" s="16">
        <v>40725</v>
      </c>
      <c r="E872" s="14">
        <v>44550</v>
      </c>
      <c r="F872" s="2">
        <v>2</v>
      </c>
      <c r="G872" s="2">
        <v>16</v>
      </c>
      <c r="H872" s="2">
        <v>1000</v>
      </c>
      <c r="I872" s="2">
        <v>500</v>
      </c>
      <c r="J872" s="2">
        <v>100</v>
      </c>
      <c r="N872" s="9"/>
      <c r="V872" s="9"/>
      <c r="W872" s="9"/>
      <c r="X872" s="9"/>
      <c r="Y872" s="9"/>
      <c r="Z872" s="9"/>
      <c r="AA872" s="9"/>
      <c r="AB872" s="9"/>
      <c r="AC872" s="9"/>
      <c r="AD872" s="9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9" t="s">
        <v>83</v>
      </c>
      <c r="CB872" s="2" t="s">
        <v>110</v>
      </c>
    </row>
    <row r="873" spans="1:80" ht="15" customHeight="1" x14ac:dyDescent="0.2">
      <c r="A873" s="2" t="s">
        <v>2776</v>
      </c>
      <c r="B873" s="3" t="s">
        <v>2777</v>
      </c>
      <c r="C873" s="3" t="s">
        <v>2778</v>
      </c>
      <c r="D873" s="16">
        <v>40725</v>
      </c>
      <c r="E873" s="14">
        <v>42556</v>
      </c>
      <c r="F873" s="2">
        <v>2</v>
      </c>
      <c r="G873" s="2">
        <v>16</v>
      </c>
      <c r="H873" s="2">
        <v>1000</v>
      </c>
      <c r="I873" s="2">
        <v>500</v>
      </c>
      <c r="N873" s="9"/>
      <c r="V873" s="9"/>
      <c r="W873" s="9"/>
      <c r="X873" s="9"/>
      <c r="Y873" s="9"/>
      <c r="Z873" s="9"/>
      <c r="AA873" s="9"/>
      <c r="AB873" s="9"/>
      <c r="AC873" s="9"/>
      <c r="AD873" s="9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>
        <v>100</v>
      </c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9" t="s">
        <v>119</v>
      </c>
      <c r="CB873" s="2" t="s">
        <v>110</v>
      </c>
    </row>
    <row r="874" spans="1:80" ht="12.75" customHeight="1" x14ac:dyDescent="0.2">
      <c r="A874" s="2" t="s">
        <v>2779</v>
      </c>
      <c r="B874" s="3" t="s">
        <v>2780</v>
      </c>
      <c r="C874" s="3" t="s">
        <v>2781</v>
      </c>
      <c r="D874" s="16">
        <v>41764</v>
      </c>
      <c r="E874" s="14">
        <v>42556</v>
      </c>
      <c r="F874" s="2">
        <v>2</v>
      </c>
      <c r="G874" s="2">
        <v>3</v>
      </c>
      <c r="H874" s="2">
        <v>1000</v>
      </c>
      <c r="I874" s="2">
        <v>500</v>
      </c>
      <c r="N874" s="9"/>
      <c r="V874" s="9"/>
      <c r="W874" s="9"/>
      <c r="X874" s="9"/>
      <c r="Y874" s="9"/>
      <c r="Z874" s="9"/>
      <c r="AA874" s="9"/>
      <c r="AB874" s="9"/>
      <c r="AC874" s="9"/>
      <c r="AD874" s="9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9" t="s">
        <v>521</v>
      </c>
      <c r="CB874" s="2" t="s">
        <v>110</v>
      </c>
    </row>
    <row r="875" spans="1:80" ht="15" customHeight="1" x14ac:dyDescent="0.2">
      <c r="A875" s="2" t="s">
        <v>2782</v>
      </c>
      <c r="B875" s="3" t="s">
        <v>2783</v>
      </c>
      <c r="C875" s="3" t="s">
        <v>2784</v>
      </c>
      <c r="D875" s="16">
        <v>40725</v>
      </c>
      <c r="E875" s="14">
        <v>41883</v>
      </c>
      <c r="F875" s="2">
        <v>2</v>
      </c>
      <c r="G875" s="2">
        <v>960</v>
      </c>
      <c r="H875" s="2">
        <v>1000</v>
      </c>
      <c r="I875" s="2">
        <v>500</v>
      </c>
      <c r="J875" s="2">
        <v>100</v>
      </c>
      <c r="N875" s="9"/>
      <c r="V875" s="9"/>
      <c r="W875" s="9"/>
      <c r="X875" s="9"/>
      <c r="Y875" s="9"/>
      <c r="Z875" s="9"/>
      <c r="AA875" s="9"/>
      <c r="AB875" s="9"/>
      <c r="AC875" s="9"/>
      <c r="AD875" s="9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>
        <v>100</v>
      </c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9" t="s">
        <v>88</v>
      </c>
      <c r="CB875" s="2" t="s">
        <v>110</v>
      </c>
    </row>
    <row r="876" spans="1:80" ht="12.75" customHeight="1" x14ac:dyDescent="0.2">
      <c r="A876" s="2" t="s">
        <v>2785</v>
      </c>
      <c r="B876" s="3" t="s">
        <v>2786</v>
      </c>
      <c r="C876" s="3" t="s">
        <v>2787</v>
      </c>
      <c r="D876" s="16">
        <v>43546</v>
      </c>
      <c r="E876" s="14" t="s">
        <v>82</v>
      </c>
      <c r="F876" s="2">
        <v>12</v>
      </c>
      <c r="G876" s="2">
        <v>0.3</v>
      </c>
      <c r="H876" s="2">
        <v>1000</v>
      </c>
      <c r="I876" s="2">
        <v>500</v>
      </c>
      <c r="N876" s="9"/>
      <c r="V876" s="9"/>
      <c r="W876" s="9"/>
      <c r="X876" s="9"/>
      <c r="Y876" s="9"/>
      <c r="Z876" s="9"/>
      <c r="AA876" s="9"/>
      <c r="AB876" s="9"/>
      <c r="AC876" s="9"/>
      <c r="AD876" s="9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9" t="s">
        <v>109</v>
      </c>
      <c r="CB876" s="2" t="s">
        <v>203</v>
      </c>
    </row>
    <row r="877" spans="1:80" ht="12.75" customHeight="1" x14ac:dyDescent="0.2">
      <c r="A877" s="2" t="s">
        <v>2788</v>
      </c>
      <c r="B877" s="3" t="s">
        <v>2789</v>
      </c>
      <c r="C877" s="3" t="s">
        <v>2790</v>
      </c>
      <c r="D877" s="16">
        <v>41214</v>
      </c>
      <c r="E877" s="14">
        <v>41393</v>
      </c>
      <c r="F877" s="2">
        <v>5</v>
      </c>
      <c r="G877" s="2">
        <v>28.2</v>
      </c>
      <c r="H877" s="2">
        <v>600</v>
      </c>
      <c r="I877" s="2">
        <v>400</v>
      </c>
      <c r="N877" s="9"/>
      <c r="V877" s="9"/>
      <c r="W877" s="9"/>
      <c r="X877" s="9"/>
      <c r="Y877" s="9"/>
      <c r="Z877" s="9"/>
      <c r="AA877" s="9"/>
      <c r="AB877" s="9"/>
      <c r="AC877" s="9"/>
      <c r="AD877" s="9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9" t="s">
        <v>83</v>
      </c>
      <c r="CB877" s="2" t="s">
        <v>154</v>
      </c>
    </row>
    <row r="878" spans="1:80" ht="15" customHeight="1" x14ac:dyDescent="0.2">
      <c r="A878" s="25" t="s">
        <v>2791</v>
      </c>
      <c r="B878" s="3" t="s">
        <v>2792</v>
      </c>
      <c r="C878" s="3" t="s">
        <v>2793</v>
      </c>
      <c r="D878" s="16">
        <v>43862</v>
      </c>
      <c r="E878" s="14" t="s">
        <v>82</v>
      </c>
      <c r="F878" s="2">
        <v>2</v>
      </c>
      <c r="G878" s="2">
        <v>1.2</v>
      </c>
      <c r="H878" s="2">
        <v>1000</v>
      </c>
      <c r="I878" s="2">
        <v>400</v>
      </c>
      <c r="N878" s="9"/>
      <c r="V878" s="9"/>
      <c r="W878" s="9"/>
      <c r="X878" s="9"/>
      <c r="Y878" s="9"/>
      <c r="Z878" s="9"/>
      <c r="AA878" s="9"/>
      <c r="AB878" s="9"/>
      <c r="AC878" s="9"/>
      <c r="AD878" s="9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9" t="s">
        <v>119</v>
      </c>
      <c r="CB878" s="2" t="s">
        <v>89</v>
      </c>
    </row>
    <row r="879" spans="1:80" ht="12.75" customHeight="1" x14ac:dyDescent="0.2">
      <c r="A879" s="2" t="s">
        <v>2794</v>
      </c>
      <c r="B879" s="3" t="s">
        <v>2795</v>
      </c>
      <c r="C879" s="3" t="s">
        <v>2796</v>
      </c>
      <c r="D879" s="16">
        <v>30042</v>
      </c>
      <c r="E879" s="14">
        <v>40483</v>
      </c>
      <c r="F879" s="2">
        <v>450</v>
      </c>
      <c r="G879" s="2">
        <v>1500</v>
      </c>
      <c r="H879" s="2">
        <v>2000</v>
      </c>
      <c r="I879" s="2">
        <v>800</v>
      </c>
      <c r="J879" s="2" t="s">
        <v>98</v>
      </c>
      <c r="K879" s="2">
        <v>100</v>
      </c>
      <c r="N879" s="9"/>
      <c r="V879" s="9"/>
      <c r="W879" s="9"/>
      <c r="X879" s="9"/>
      <c r="Y879" s="9"/>
      <c r="Z879" s="9"/>
      <c r="AA879" s="9"/>
      <c r="AB879" s="9"/>
      <c r="AC879" s="9"/>
      <c r="AD879" s="9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9" t="s">
        <v>231</v>
      </c>
      <c r="CB879" s="9" t="s">
        <v>100</v>
      </c>
    </row>
    <row r="880" spans="1:80" ht="15" customHeight="1" x14ac:dyDescent="0.2">
      <c r="A880" s="2" t="s">
        <v>2797</v>
      </c>
      <c r="B880" s="3" t="s">
        <v>2798</v>
      </c>
      <c r="C880" s="3" t="s">
        <v>2799</v>
      </c>
      <c r="D880" s="16">
        <v>43269</v>
      </c>
      <c r="E880" s="14" t="s">
        <v>82</v>
      </c>
      <c r="F880" s="2">
        <v>0.5</v>
      </c>
      <c r="G880" s="2">
        <v>12</v>
      </c>
      <c r="H880" s="2">
        <v>15000</v>
      </c>
      <c r="I880" s="2">
        <v>5000</v>
      </c>
      <c r="J880" s="2">
        <v>100</v>
      </c>
      <c r="K880" s="2" t="s">
        <v>82</v>
      </c>
      <c r="N880" s="9"/>
      <c r="V880" s="9"/>
      <c r="W880" s="9"/>
      <c r="X880" s="9"/>
      <c r="Y880" s="9"/>
      <c r="Z880" s="9"/>
      <c r="AA880" s="9"/>
      <c r="AB880" s="9"/>
      <c r="AC880" s="9"/>
      <c r="AD880" s="9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9" t="s">
        <v>231</v>
      </c>
      <c r="CB880" s="9" t="s">
        <v>2800</v>
      </c>
    </row>
    <row r="881" spans="1:80" ht="12.75" customHeight="1" x14ac:dyDescent="0.2">
      <c r="A881" s="2" t="s">
        <v>2801</v>
      </c>
      <c r="B881" s="3" t="s">
        <v>2802</v>
      </c>
      <c r="C881" s="3" t="s">
        <v>2803</v>
      </c>
      <c r="D881" s="16">
        <v>28630</v>
      </c>
      <c r="E881" s="14">
        <v>41061</v>
      </c>
      <c r="F881" s="2">
        <v>5</v>
      </c>
      <c r="G881" s="2">
        <v>12</v>
      </c>
      <c r="H881" s="2">
        <v>1000</v>
      </c>
      <c r="I881" s="2">
        <v>500</v>
      </c>
      <c r="J881" s="2">
        <v>100</v>
      </c>
      <c r="K881" s="2" t="s">
        <v>82</v>
      </c>
      <c r="N881" s="9"/>
      <c r="V881" s="9"/>
      <c r="W881" s="9"/>
      <c r="X881" s="9"/>
      <c r="Y881" s="9"/>
      <c r="Z881" s="9"/>
      <c r="AA881" s="9"/>
      <c r="AB881" s="9"/>
      <c r="AC881" s="9"/>
      <c r="AD881" s="9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>
        <v>100</v>
      </c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9" t="s">
        <v>114</v>
      </c>
      <c r="CB881" s="9" t="s">
        <v>110</v>
      </c>
    </row>
    <row r="882" spans="1:80" ht="12.75" customHeight="1" x14ac:dyDescent="0.2">
      <c r="A882" s="2" t="s">
        <v>2804</v>
      </c>
      <c r="B882" s="3" t="s">
        <v>2805</v>
      </c>
      <c r="C882" s="3" t="s">
        <v>2806</v>
      </c>
      <c r="D882" s="16">
        <v>41435</v>
      </c>
      <c r="E882" s="14">
        <v>41562</v>
      </c>
      <c r="F882" s="2">
        <v>1</v>
      </c>
      <c r="G882" s="2">
        <v>2</v>
      </c>
      <c r="H882" s="2">
        <v>1000</v>
      </c>
      <c r="I882" s="2">
        <v>400</v>
      </c>
      <c r="K882" s="2">
        <v>100</v>
      </c>
      <c r="N882" s="9"/>
      <c r="Q882" s="9">
        <v>998</v>
      </c>
      <c r="V882" s="9"/>
      <c r="W882" s="9"/>
      <c r="X882" s="9"/>
      <c r="Y882" s="9"/>
      <c r="Z882" s="9"/>
      <c r="AA882" s="9">
        <v>1998</v>
      </c>
      <c r="AB882" s="9"/>
      <c r="AC882" s="9"/>
      <c r="AD882" s="9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9" t="s">
        <v>349</v>
      </c>
      <c r="CB882" s="2" t="s">
        <v>154</v>
      </c>
    </row>
    <row r="883" spans="1:80" ht="12.75" customHeight="1" x14ac:dyDescent="0.2">
      <c r="A883" s="25" t="s">
        <v>2807</v>
      </c>
      <c r="B883" s="20" t="s">
        <v>2808</v>
      </c>
      <c r="C883" s="1" t="s">
        <v>2809</v>
      </c>
      <c r="D883" s="16">
        <v>43899</v>
      </c>
      <c r="E883" s="14" t="s">
        <v>82</v>
      </c>
      <c r="F883" s="2">
        <v>3</v>
      </c>
      <c r="G883" s="2">
        <f>SUM(0.03*60)</f>
        <v>1.7999999999999998</v>
      </c>
      <c r="H883" s="2">
        <v>1000</v>
      </c>
      <c r="I883" s="2">
        <v>400</v>
      </c>
      <c r="N883" s="9"/>
      <c r="V883" s="9"/>
      <c r="W883" s="9"/>
      <c r="X883" s="9"/>
      <c r="Y883" s="9"/>
      <c r="Z883" s="9"/>
      <c r="AA883" s="9"/>
      <c r="AB883" s="9"/>
      <c r="AC883" s="9"/>
      <c r="AD883" s="9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9" t="s">
        <v>109</v>
      </c>
      <c r="CB883" s="2" t="s">
        <v>89</v>
      </c>
    </row>
    <row r="884" spans="1:80" ht="15" customHeight="1" x14ac:dyDescent="0.2">
      <c r="A884" s="2" t="s">
        <v>2810</v>
      </c>
      <c r="B884" s="3" t="s">
        <v>2811</v>
      </c>
      <c r="C884" s="3" t="s">
        <v>2812</v>
      </c>
      <c r="D884" s="16">
        <v>36161</v>
      </c>
      <c r="E884" s="14">
        <v>45640</v>
      </c>
      <c r="F884" s="2">
        <v>80</v>
      </c>
      <c r="G884" s="2">
        <v>60</v>
      </c>
      <c r="H884" s="2">
        <v>6000</v>
      </c>
      <c r="I884" s="2">
        <v>1500</v>
      </c>
      <c r="J884" s="2" t="s">
        <v>135</v>
      </c>
      <c r="K884" s="2">
        <v>100</v>
      </c>
      <c r="N884" s="9"/>
      <c r="V884" s="9"/>
      <c r="W884" s="9"/>
      <c r="X884" s="9"/>
      <c r="Y884" s="9"/>
      <c r="Z884" s="9"/>
      <c r="AA884" s="9"/>
      <c r="AB884" s="9"/>
      <c r="AC884" s="9"/>
      <c r="AD884" s="9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9" t="s">
        <v>99</v>
      </c>
      <c r="CB884" s="9" t="s">
        <v>173</v>
      </c>
    </row>
    <row r="885" spans="1:80" ht="26.25" customHeight="1" x14ac:dyDescent="0.2">
      <c r="A885" s="2" t="s">
        <v>2813</v>
      </c>
      <c r="B885" s="1" t="s">
        <v>2814</v>
      </c>
      <c r="C885" s="3" t="s">
        <v>2815</v>
      </c>
      <c r="D885" s="16">
        <v>36442</v>
      </c>
      <c r="E885" s="14">
        <v>44015</v>
      </c>
      <c r="F885" s="2">
        <v>550</v>
      </c>
      <c r="G885" s="2">
        <v>570</v>
      </c>
      <c r="H885" s="2">
        <v>1800</v>
      </c>
      <c r="I885" s="2">
        <v>300</v>
      </c>
      <c r="J885" s="9" t="s">
        <v>82</v>
      </c>
      <c r="K885" s="9" t="s">
        <v>82</v>
      </c>
      <c r="L885" s="9"/>
      <c r="M885" s="9"/>
      <c r="N885" s="9"/>
      <c r="T885" s="9">
        <v>1000</v>
      </c>
      <c r="V885" s="9"/>
      <c r="W885" s="9"/>
      <c r="X885" s="9"/>
      <c r="Y885" s="9"/>
      <c r="Z885" s="9"/>
      <c r="AA885" s="9">
        <v>150</v>
      </c>
      <c r="AB885" s="9"/>
      <c r="AC885" s="9"/>
      <c r="AD885" s="9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9" t="s">
        <v>114</v>
      </c>
      <c r="CB885" s="9" t="s">
        <v>1145</v>
      </c>
    </row>
    <row r="886" spans="1:80" ht="26.25" customHeight="1" x14ac:dyDescent="0.2">
      <c r="A886" s="2" t="s">
        <v>2816</v>
      </c>
      <c r="B886" s="3" t="s">
        <v>2817</v>
      </c>
      <c r="C886" s="3" t="s">
        <v>2818</v>
      </c>
      <c r="D886" s="16">
        <v>43831</v>
      </c>
      <c r="E886" s="14" t="s">
        <v>82</v>
      </c>
      <c r="F886" s="2">
        <v>1</v>
      </c>
      <c r="G886" s="2">
        <v>6</v>
      </c>
      <c r="H886" s="2">
        <v>1000</v>
      </c>
      <c r="I886" s="2">
        <v>400</v>
      </c>
      <c r="J886" s="2" t="s">
        <v>82</v>
      </c>
      <c r="K886" s="2" t="s">
        <v>82</v>
      </c>
      <c r="N886" s="9"/>
      <c r="V886" s="9"/>
      <c r="W886" s="9"/>
      <c r="X886" s="9"/>
      <c r="Y886" s="9"/>
      <c r="Z886" s="9"/>
      <c r="AA886" s="9"/>
      <c r="AB886" s="9"/>
      <c r="AC886" s="9"/>
      <c r="AD886" s="9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9" t="s">
        <v>109</v>
      </c>
      <c r="CB886" s="2" t="s">
        <v>89</v>
      </c>
    </row>
    <row r="887" spans="1:80" ht="15" customHeight="1" x14ac:dyDescent="0.25">
      <c r="A887" s="25" t="s">
        <v>2819</v>
      </c>
      <c r="B887" s="45" t="s">
        <v>2820</v>
      </c>
      <c r="C887" s="46" t="s">
        <v>2821</v>
      </c>
      <c r="D887" s="16">
        <v>44319</v>
      </c>
      <c r="E887" s="14" t="s">
        <v>82</v>
      </c>
      <c r="F887" s="2">
        <v>2</v>
      </c>
      <c r="G887" s="2">
        <v>0.01</v>
      </c>
      <c r="H887" s="2">
        <v>1000</v>
      </c>
      <c r="I887" s="2">
        <v>400</v>
      </c>
      <c r="J887" s="9"/>
      <c r="K887" s="2">
        <v>100</v>
      </c>
      <c r="N887" s="9"/>
      <c r="V887" s="9"/>
      <c r="W887" s="9"/>
      <c r="X887" s="9"/>
      <c r="Y887" s="9"/>
      <c r="Z887" s="9"/>
      <c r="AA887" s="9"/>
      <c r="AB887" s="9"/>
      <c r="AC887" s="9"/>
      <c r="AD887" s="9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18" t="s">
        <v>241</v>
      </c>
      <c r="CB887" s="2" t="s">
        <v>89</v>
      </c>
    </row>
    <row r="888" spans="1:80" ht="12.75" customHeight="1" x14ac:dyDescent="0.25">
      <c r="A888" s="25" t="s">
        <v>2822</v>
      </c>
      <c r="B888" s="45" t="s">
        <v>2820</v>
      </c>
      <c r="C888" s="45" t="s">
        <v>2823</v>
      </c>
      <c r="D888" s="16">
        <v>43899</v>
      </c>
      <c r="E888" s="14" t="s">
        <v>82</v>
      </c>
      <c r="F888" s="2">
        <v>2</v>
      </c>
      <c r="G888" s="2">
        <v>1.2</v>
      </c>
      <c r="H888" s="2">
        <v>1000</v>
      </c>
      <c r="I888" s="2">
        <v>400</v>
      </c>
      <c r="J888" s="9"/>
      <c r="N888" s="9"/>
      <c r="V888" s="9"/>
      <c r="W888" s="9"/>
      <c r="X888" s="9"/>
      <c r="Y888" s="9"/>
      <c r="Z888" s="9"/>
      <c r="AA888" s="9"/>
      <c r="AB888" s="9"/>
      <c r="AC888" s="9"/>
      <c r="AD888" s="9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18" t="s">
        <v>227</v>
      </c>
      <c r="CB888" s="2" t="s">
        <v>89</v>
      </c>
    </row>
    <row r="889" spans="1:80" ht="15" customHeight="1" x14ac:dyDescent="0.2">
      <c r="A889" s="2" t="s">
        <v>2824</v>
      </c>
      <c r="B889" s="3" t="s">
        <v>2825</v>
      </c>
      <c r="C889" s="3" t="s">
        <v>2826</v>
      </c>
      <c r="D889" s="16">
        <v>35594</v>
      </c>
      <c r="E889" s="14">
        <v>41244</v>
      </c>
      <c r="F889" s="2" t="s">
        <v>578</v>
      </c>
      <c r="H889" s="2">
        <v>600</v>
      </c>
      <c r="I889" s="2">
        <v>400</v>
      </c>
      <c r="N889" s="9"/>
      <c r="V889" s="9"/>
      <c r="W889" s="9"/>
      <c r="X889" s="9"/>
      <c r="Y889" s="9"/>
      <c r="Z889" s="9"/>
      <c r="AA889" s="9"/>
      <c r="AB889" s="9"/>
      <c r="AC889" s="9"/>
      <c r="AD889" s="9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9" t="s">
        <v>88</v>
      </c>
      <c r="CB889" s="2" t="s">
        <v>200</v>
      </c>
    </row>
    <row r="890" spans="1:80" ht="25.5" customHeight="1" x14ac:dyDescent="0.2">
      <c r="A890" s="2" t="s">
        <v>2827</v>
      </c>
      <c r="B890" s="3" t="s">
        <v>2828</v>
      </c>
      <c r="C890" s="3" t="s">
        <v>2826</v>
      </c>
      <c r="D890" s="16">
        <v>41244</v>
      </c>
      <c r="E890" s="14">
        <v>42143</v>
      </c>
      <c r="F890" s="2" t="s">
        <v>2829</v>
      </c>
      <c r="H890" s="2">
        <v>700</v>
      </c>
      <c r="I890" s="2">
        <v>200</v>
      </c>
      <c r="N890" s="9"/>
      <c r="V890" s="9"/>
      <c r="W890" s="9"/>
      <c r="X890" s="9"/>
      <c r="Y890" s="9"/>
      <c r="Z890" s="9"/>
      <c r="AA890" s="9"/>
      <c r="AB890" s="9"/>
      <c r="AC890" s="9"/>
      <c r="AD890" s="9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9" t="s">
        <v>88</v>
      </c>
      <c r="CB890" s="2" t="s">
        <v>203</v>
      </c>
    </row>
    <row r="891" spans="1:80" ht="12.75" customHeight="1" x14ac:dyDescent="0.2">
      <c r="A891" s="2" t="s">
        <v>2830</v>
      </c>
      <c r="B891" s="3" t="s">
        <v>2831</v>
      </c>
      <c r="C891" s="3" t="s">
        <v>2832</v>
      </c>
      <c r="D891" s="16">
        <v>40735</v>
      </c>
      <c r="E891" s="14" t="s">
        <v>82</v>
      </c>
      <c r="F891" s="2">
        <v>5</v>
      </c>
      <c r="G891" s="2">
        <v>12</v>
      </c>
      <c r="H891" s="2">
        <v>1000</v>
      </c>
      <c r="I891" s="2">
        <v>500</v>
      </c>
      <c r="J891" s="9" t="s">
        <v>82</v>
      </c>
      <c r="K891" s="2">
        <v>100</v>
      </c>
      <c r="N891" s="9"/>
      <c r="V891" s="9"/>
      <c r="W891" s="9"/>
      <c r="X891" s="9"/>
      <c r="Y891" s="9"/>
      <c r="Z891" s="9"/>
      <c r="AA891" s="9"/>
      <c r="AB891" s="9"/>
      <c r="AC891" s="9"/>
      <c r="AD891" s="9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>
        <v>100</v>
      </c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9" t="s">
        <v>159</v>
      </c>
      <c r="CB891" s="9" t="s">
        <v>110</v>
      </c>
    </row>
    <row r="892" spans="1:80" ht="12.75" customHeight="1" x14ac:dyDescent="0.2">
      <c r="A892" s="2" t="s">
        <v>2833</v>
      </c>
      <c r="B892" s="3" t="s">
        <v>2834</v>
      </c>
      <c r="C892" s="3" t="s">
        <v>2835</v>
      </c>
      <c r="D892" s="16">
        <v>39783</v>
      </c>
      <c r="E892" s="14">
        <v>44621</v>
      </c>
      <c r="F892" s="2">
        <v>45</v>
      </c>
      <c r="G892" s="2">
        <v>500</v>
      </c>
      <c r="H892" s="2">
        <v>300</v>
      </c>
      <c r="I892" s="2">
        <v>200</v>
      </c>
      <c r="N892" s="9"/>
      <c r="V892" s="9"/>
      <c r="W892" s="9"/>
      <c r="X892" s="9"/>
      <c r="Y892" s="9"/>
      <c r="Z892" s="9"/>
      <c r="AA892" s="9"/>
      <c r="AB892" s="9"/>
      <c r="AC892" s="9"/>
      <c r="AD892" s="9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9" t="s">
        <v>109</v>
      </c>
      <c r="CB892" s="2" t="s">
        <v>216</v>
      </c>
    </row>
    <row r="893" spans="1:80" ht="15" customHeight="1" x14ac:dyDescent="0.2">
      <c r="A893" s="2" t="s">
        <v>2836</v>
      </c>
      <c r="B893" s="3" t="s">
        <v>2837</v>
      </c>
      <c r="C893" s="3" t="s">
        <v>2838</v>
      </c>
      <c r="D893" s="16">
        <v>42590</v>
      </c>
      <c r="E893" s="14" t="s">
        <v>82</v>
      </c>
      <c r="F893" s="2">
        <v>6</v>
      </c>
      <c r="G893" s="2">
        <v>30</v>
      </c>
      <c r="H893" s="2">
        <v>4000</v>
      </c>
      <c r="I893" s="2">
        <v>1000</v>
      </c>
      <c r="N893" s="9"/>
      <c r="V893" s="9"/>
      <c r="W893" s="9"/>
      <c r="X893" s="9"/>
      <c r="Y893" s="9"/>
      <c r="Z893" s="9"/>
      <c r="AA893" s="9"/>
      <c r="AB893" s="9"/>
      <c r="AC893" s="9"/>
      <c r="AD893" s="9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9" t="s">
        <v>776</v>
      </c>
      <c r="CB893" s="2" t="s">
        <v>465</v>
      </c>
    </row>
    <row r="894" spans="1:80" ht="12.75" customHeight="1" x14ac:dyDescent="0.2">
      <c r="A894" s="2" t="s">
        <v>2839</v>
      </c>
      <c r="B894" s="3" t="s">
        <v>2840</v>
      </c>
      <c r="C894" s="3" t="s">
        <v>2841</v>
      </c>
      <c r="D894" s="16">
        <v>33934</v>
      </c>
      <c r="E894" s="14">
        <v>37834</v>
      </c>
      <c r="F894" s="2">
        <v>150</v>
      </c>
      <c r="G894" s="2">
        <v>150</v>
      </c>
      <c r="H894" s="2">
        <v>2000</v>
      </c>
      <c r="I894" s="2">
        <v>1500</v>
      </c>
      <c r="J894" s="9" t="s">
        <v>82</v>
      </c>
      <c r="K894" s="9" t="s">
        <v>82</v>
      </c>
      <c r="L894" s="9"/>
      <c r="M894" s="9"/>
      <c r="N894" s="9"/>
      <c r="V894" s="9"/>
      <c r="W894" s="9"/>
      <c r="X894" s="9"/>
      <c r="Y894" s="9"/>
      <c r="Z894" s="9"/>
      <c r="AA894" s="9"/>
      <c r="AB894" s="9"/>
      <c r="AC894" s="9"/>
      <c r="AD894" s="9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9" t="s">
        <v>159</v>
      </c>
      <c r="CB894" s="9" t="s">
        <v>100</v>
      </c>
    </row>
    <row r="895" spans="1:80" ht="12.75" customHeight="1" x14ac:dyDescent="0.2">
      <c r="A895" s="2" t="s">
        <v>2842</v>
      </c>
      <c r="B895" s="3" t="s">
        <v>2843</v>
      </c>
      <c r="C895" s="3" t="s">
        <v>2844</v>
      </c>
      <c r="D895" s="16">
        <v>38078</v>
      </c>
      <c r="E895" s="14">
        <v>39539</v>
      </c>
      <c r="F895" s="2">
        <v>40</v>
      </c>
      <c r="G895" s="2">
        <v>30</v>
      </c>
      <c r="H895" s="2">
        <v>2000</v>
      </c>
      <c r="I895" s="2">
        <v>500</v>
      </c>
      <c r="N895" s="9"/>
      <c r="V895" s="9"/>
      <c r="W895" s="9"/>
      <c r="X895" s="9"/>
      <c r="Y895" s="9"/>
      <c r="Z895" s="9"/>
      <c r="AA895" s="9"/>
      <c r="AB895" s="9"/>
      <c r="AC895" s="9"/>
      <c r="AD895" s="9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9" t="s">
        <v>2845</v>
      </c>
      <c r="CB895" s="2" t="s">
        <v>100</v>
      </c>
    </row>
    <row r="896" spans="1:80" ht="12.75" customHeight="1" x14ac:dyDescent="0.2">
      <c r="A896" s="2" t="s">
        <v>2846</v>
      </c>
      <c r="B896" s="3" t="s">
        <v>2847</v>
      </c>
      <c r="C896" s="3" t="s">
        <v>2848</v>
      </c>
      <c r="D896" s="16">
        <v>39783</v>
      </c>
      <c r="E896" s="14">
        <v>39965</v>
      </c>
      <c r="F896" s="2">
        <v>100</v>
      </c>
      <c r="G896" s="2">
        <v>240</v>
      </c>
      <c r="H896" s="2">
        <v>1400</v>
      </c>
      <c r="I896" s="2">
        <v>400</v>
      </c>
      <c r="N896" s="9"/>
      <c r="V896" s="9"/>
      <c r="W896" s="9"/>
      <c r="X896" s="9"/>
      <c r="Y896" s="9"/>
      <c r="Z896" s="9"/>
      <c r="AA896" s="9"/>
      <c r="AB896" s="9"/>
      <c r="AC896" s="9"/>
      <c r="AD896" s="9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9" t="s">
        <v>253</v>
      </c>
      <c r="CB896" s="2" t="s">
        <v>100</v>
      </c>
    </row>
    <row r="897" spans="1:80" ht="12.75" customHeight="1" x14ac:dyDescent="0.2">
      <c r="A897" s="2" t="s">
        <v>2849</v>
      </c>
      <c r="B897" s="3" t="s">
        <v>2850</v>
      </c>
      <c r="C897" s="3" t="s">
        <v>2851</v>
      </c>
      <c r="D897" s="16">
        <v>41183</v>
      </c>
      <c r="E897" s="14">
        <v>42524</v>
      </c>
      <c r="F897" s="2">
        <v>5</v>
      </c>
      <c r="G897" s="2">
        <v>27</v>
      </c>
      <c r="H897" s="2">
        <v>1000</v>
      </c>
      <c r="I897" s="2">
        <v>500</v>
      </c>
      <c r="K897" s="2">
        <v>100</v>
      </c>
      <c r="N897" s="9"/>
      <c r="V897" s="9"/>
      <c r="W897" s="9"/>
      <c r="X897" s="9"/>
      <c r="Y897" s="9"/>
      <c r="Z897" s="9"/>
      <c r="AA897" s="9"/>
      <c r="AB897" s="9"/>
      <c r="AC897" s="9"/>
      <c r="AD897" s="9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>
        <v>100</v>
      </c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9" t="s">
        <v>88</v>
      </c>
      <c r="CB897" s="2" t="s">
        <v>110</v>
      </c>
    </row>
    <row r="898" spans="1:80" ht="15" customHeight="1" x14ac:dyDescent="0.2">
      <c r="A898" s="2" t="s">
        <v>2852</v>
      </c>
      <c r="B898" s="3" t="s">
        <v>2853</v>
      </c>
      <c r="C898" s="3" t="s">
        <v>2854</v>
      </c>
      <c r="D898" s="16">
        <v>45292</v>
      </c>
      <c r="E898" s="14" t="s">
        <v>82</v>
      </c>
      <c r="F898" s="2">
        <v>1</v>
      </c>
      <c r="G898" s="2">
        <v>12</v>
      </c>
      <c r="H898" s="2">
        <v>1000</v>
      </c>
      <c r="I898" s="2">
        <v>500</v>
      </c>
      <c r="J898" s="2" t="s">
        <v>135</v>
      </c>
      <c r="N898" s="9"/>
      <c r="V898" s="9"/>
      <c r="W898" s="9"/>
      <c r="X898" s="9"/>
      <c r="Y898" s="9"/>
      <c r="Z898" s="9"/>
      <c r="AA898" s="9"/>
      <c r="AB898" s="9"/>
      <c r="AC898" s="9"/>
      <c r="AD898" s="9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9" t="s">
        <v>99</v>
      </c>
      <c r="CB898" s="2" t="s">
        <v>110</v>
      </c>
    </row>
    <row r="899" spans="1:80" ht="15" customHeight="1" x14ac:dyDescent="0.2">
      <c r="A899" s="2" t="s">
        <v>2855</v>
      </c>
      <c r="B899" s="3" t="s">
        <v>2856</v>
      </c>
      <c r="C899" s="3" t="s">
        <v>2857</v>
      </c>
      <c r="D899" s="16">
        <v>39022</v>
      </c>
      <c r="E899" s="14">
        <v>45108</v>
      </c>
      <c r="F899" s="2">
        <v>250</v>
      </c>
      <c r="G899" s="2">
        <v>312</v>
      </c>
      <c r="H899" s="2">
        <v>600</v>
      </c>
      <c r="I899" s="2">
        <v>700</v>
      </c>
      <c r="K899" s="2">
        <v>100</v>
      </c>
      <c r="N899" s="9"/>
      <c r="V899" s="9"/>
      <c r="W899" s="9"/>
      <c r="X899" s="9"/>
      <c r="Y899" s="9"/>
      <c r="Z899" s="9"/>
      <c r="AA899" s="9"/>
      <c r="AB899" s="9"/>
      <c r="AC899" s="9"/>
      <c r="AD899" s="9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9" t="s">
        <v>99</v>
      </c>
      <c r="CB899" s="9" t="s">
        <v>100</v>
      </c>
    </row>
    <row r="900" spans="1:80" ht="12.75" customHeight="1" x14ac:dyDescent="0.2">
      <c r="A900" s="25" t="s">
        <v>2858</v>
      </c>
      <c r="B900" s="20" t="s">
        <v>2859</v>
      </c>
      <c r="C900" s="1" t="s">
        <v>2860</v>
      </c>
      <c r="D900" s="16">
        <v>43899</v>
      </c>
      <c r="E900" s="14" t="s">
        <v>82</v>
      </c>
      <c r="F900" s="2">
        <v>1</v>
      </c>
      <c r="G900" s="2">
        <v>0.6</v>
      </c>
      <c r="H900" s="2">
        <v>1000</v>
      </c>
      <c r="I900" s="2">
        <v>400</v>
      </c>
      <c r="K900" s="2">
        <v>100</v>
      </c>
      <c r="N900" s="9"/>
      <c r="V900" s="9"/>
      <c r="W900" s="9"/>
      <c r="X900" s="9"/>
      <c r="Y900" s="9"/>
      <c r="Z900" s="9"/>
      <c r="AA900" s="9"/>
      <c r="AB900" s="9"/>
      <c r="AC900" s="9"/>
      <c r="AD900" s="9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9" t="s">
        <v>99</v>
      </c>
      <c r="CB900" s="2" t="s">
        <v>89</v>
      </c>
    </row>
    <row r="901" spans="1:80" ht="15" customHeight="1" x14ac:dyDescent="0.2">
      <c r="A901" s="2" t="s">
        <v>2861</v>
      </c>
      <c r="B901" s="3" t="s">
        <v>2862</v>
      </c>
      <c r="C901" s="3" t="s">
        <v>2863</v>
      </c>
      <c r="D901" s="16">
        <v>36451</v>
      </c>
      <c r="E901" s="14">
        <v>39965</v>
      </c>
      <c r="F901" s="2">
        <v>50</v>
      </c>
      <c r="G901" s="2">
        <v>35</v>
      </c>
      <c r="H901" s="2">
        <v>1200</v>
      </c>
      <c r="I901" s="2">
        <v>800</v>
      </c>
      <c r="N901" s="9"/>
      <c r="V901" s="9"/>
      <c r="W901" s="9"/>
      <c r="X901" s="9"/>
      <c r="Y901" s="9"/>
      <c r="Z901" s="9"/>
      <c r="AA901" s="9"/>
      <c r="AB901" s="9"/>
      <c r="AC901" s="9"/>
      <c r="AD901" s="9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9" t="s">
        <v>341</v>
      </c>
      <c r="CB901" s="2" t="s">
        <v>1752</v>
      </c>
    </row>
    <row r="902" spans="1:80" ht="12.75" customHeight="1" x14ac:dyDescent="0.2">
      <c r="A902" s="2" t="s">
        <v>2864</v>
      </c>
      <c r="B902" s="3" t="s">
        <v>2865</v>
      </c>
      <c r="C902" s="3" t="s">
        <v>2866</v>
      </c>
      <c r="D902" s="16">
        <v>40063</v>
      </c>
      <c r="E902" s="14">
        <v>44621</v>
      </c>
      <c r="F902" s="2">
        <v>4</v>
      </c>
      <c r="G902" s="2">
        <v>9</v>
      </c>
      <c r="H902" s="2">
        <v>3000</v>
      </c>
      <c r="I902" s="2">
        <v>1000</v>
      </c>
      <c r="K902" s="2">
        <v>100</v>
      </c>
      <c r="N902" s="9"/>
      <c r="V902" s="9"/>
      <c r="W902" s="9"/>
      <c r="X902" s="9"/>
      <c r="Y902" s="9"/>
      <c r="Z902" s="9"/>
      <c r="AA902" s="9"/>
      <c r="AB902" s="9"/>
      <c r="AC902" s="9"/>
      <c r="AD902" s="9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9" t="s">
        <v>99</v>
      </c>
      <c r="CB902" s="9" t="s">
        <v>100</v>
      </c>
    </row>
    <row r="903" spans="1:80" ht="15" customHeight="1" x14ac:dyDescent="0.2">
      <c r="A903" s="2" t="s">
        <v>2867</v>
      </c>
      <c r="B903" s="3" t="s">
        <v>2868</v>
      </c>
      <c r="C903" s="3" t="s">
        <v>2869</v>
      </c>
      <c r="D903" s="16">
        <v>43862</v>
      </c>
      <c r="E903" s="14" t="s">
        <v>82</v>
      </c>
      <c r="F903" s="2">
        <v>2</v>
      </c>
      <c r="G903" s="2">
        <v>1.2</v>
      </c>
      <c r="H903" s="2">
        <v>1000</v>
      </c>
      <c r="I903" s="2">
        <v>400</v>
      </c>
      <c r="J903" s="2" t="s">
        <v>82</v>
      </c>
      <c r="K903" s="2">
        <v>100</v>
      </c>
      <c r="N903" s="9"/>
      <c r="V903" s="9"/>
      <c r="W903" s="9"/>
      <c r="X903" s="9"/>
      <c r="Y903" s="9"/>
      <c r="Z903" s="9"/>
      <c r="AA903" s="9"/>
      <c r="AB903" s="9"/>
      <c r="AC903" s="9"/>
      <c r="AD903" s="9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9" t="s">
        <v>114</v>
      </c>
      <c r="CB903" s="2" t="s">
        <v>89</v>
      </c>
    </row>
    <row r="904" spans="1:80" ht="26.25" customHeight="1" x14ac:dyDescent="0.2">
      <c r="A904" s="2" t="s">
        <v>2870</v>
      </c>
      <c r="B904" s="5" t="s">
        <v>2871</v>
      </c>
      <c r="C904" s="3" t="s">
        <v>2872</v>
      </c>
      <c r="D904" s="16">
        <v>43961</v>
      </c>
      <c r="E904" s="14" t="s">
        <v>82</v>
      </c>
      <c r="F904" s="2">
        <v>3</v>
      </c>
      <c r="G904" s="32">
        <f>SUM(0.83*60)</f>
        <v>49.8</v>
      </c>
      <c r="H904" s="2">
        <v>600</v>
      </c>
      <c r="I904" s="2">
        <v>500</v>
      </c>
      <c r="J904" s="2">
        <v>100</v>
      </c>
      <c r="N904" s="9"/>
      <c r="V904" s="9"/>
      <c r="W904" s="9"/>
      <c r="X904" s="9"/>
      <c r="Y904" s="9"/>
      <c r="Z904" s="9"/>
      <c r="AA904" s="9"/>
      <c r="AB904" s="9"/>
      <c r="AC904" s="9"/>
      <c r="AD904" s="9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9" t="s">
        <v>88</v>
      </c>
      <c r="CB904" s="2" t="s">
        <v>110</v>
      </c>
    </row>
    <row r="905" spans="1:80" ht="12.75" customHeight="1" x14ac:dyDescent="0.2">
      <c r="A905" s="2" t="s">
        <v>2873</v>
      </c>
      <c r="B905" s="5" t="s">
        <v>2874</v>
      </c>
      <c r="C905" s="3" t="s">
        <v>2875</v>
      </c>
      <c r="D905" s="16">
        <v>43952</v>
      </c>
      <c r="E905" s="14" t="s">
        <v>82</v>
      </c>
      <c r="F905" s="2">
        <v>2</v>
      </c>
      <c r="G905" s="32">
        <v>30</v>
      </c>
      <c r="H905" s="2">
        <v>600</v>
      </c>
      <c r="I905" s="2">
        <v>500</v>
      </c>
      <c r="J905" s="2">
        <v>100</v>
      </c>
      <c r="N905" s="9"/>
      <c r="V905" s="9"/>
      <c r="W905" s="9"/>
      <c r="X905" s="9"/>
      <c r="Y905" s="9"/>
      <c r="Z905" s="9"/>
      <c r="AA905" s="9"/>
      <c r="AB905" s="9"/>
      <c r="AC905" s="9"/>
      <c r="AD905" s="9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9" t="s">
        <v>245</v>
      </c>
      <c r="CB905" s="2" t="s">
        <v>110</v>
      </c>
    </row>
    <row r="906" spans="1:80" ht="12.75" customHeight="1" x14ac:dyDescent="0.2">
      <c r="A906" s="2" t="s">
        <v>2876</v>
      </c>
      <c r="B906" s="5" t="s">
        <v>2877</v>
      </c>
      <c r="C906" s="1" t="s">
        <v>2878</v>
      </c>
      <c r="D906" s="16">
        <v>43847</v>
      </c>
      <c r="E906" s="14" t="s">
        <v>82</v>
      </c>
      <c r="F906" s="2">
        <v>3</v>
      </c>
      <c r="G906" s="2">
        <v>30</v>
      </c>
      <c r="H906" s="2">
        <v>517</v>
      </c>
      <c r="I906" s="2">
        <v>421</v>
      </c>
      <c r="N906" s="9"/>
      <c r="V906" s="9"/>
      <c r="W906" s="9"/>
      <c r="X906" s="9"/>
      <c r="Y906" s="9"/>
      <c r="Z906" s="9"/>
      <c r="AA906" s="9"/>
      <c r="AB906" s="9"/>
      <c r="AC906" s="9"/>
      <c r="AD906" s="9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9" t="s">
        <v>130</v>
      </c>
      <c r="CB906" s="2" t="s">
        <v>110</v>
      </c>
    </row>
    <row r="907" spans="1:80" ht="15" customHeight="1" x14ac:dyDescent="0.2">
      <c r="A907" s="2" t="s">
        <v>2879</v>
      </c>
      <c r="B907" s="3" t="s">
        <v>2880</v>
      </c>
      <c r="C907" s="3" t="s">
        <v>528</v>
      </c>
      <c r="D907" s="16">
        <v>37987</v>
      </c>
      <c r="E907" s="14">
        <v>45698</v>
      </c>
      <c r="F907" s="2">
        <v>25</v>
      </c>
      <c r="G907" s="2">
        <v>280</v>
      </c>
      <c r="H907" s="2">
        <v>2500</v>
      </c>
      <c r="I907" s="2">
        <v>1500</v>
      </c>
      <c r="N907" s="9"/>
      <c r="V907" s="9"/>
      <c r="W907" s="9"/>
      <c r="X907" s="9"/>
      <c r="Y907" s="9"/>
      <c r="Z907" s="9"/>
      <c r="AA907" s="9"/>
      <c r="AB907" s="9"/>
      <c r="AC907" s="9"/>
      <c r="AD907" s="9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9" t="s">
        <v>414</v>
      </c>
      <c r="CB907" s="9" t="s">
        <v>100</v>
      </c>
    </row>
  </sheetData>
  <autoFilter ref="A1:CB907" xr:uid="{00000000-0009-0000-0000-000001000000}">
    <sortState xmlns:xlrd2="http://schemas.microsoft.com/office/spreadsheetml/2017/richdata2" ref="A2:CB907">
      <sortCondition ref="B1:B907"/>
    </sortState>
  </autoFilter>
  <phoneticPr fontId="0" type="noConversion"/>
  <printOptions horizontalCentered="1" gridLines="1"/>
  <pageMargins left="0.19685039370078741" right="0.15748031496062992" top="0.39370078740157483" bottom="0.39370078740157483" header="0.51181102362204722" footer="0.51181102362204722"/>
  <pageSetup paperSize="9" scale="80" fitToHeight="3" orientation="landscape" r:id="rId1"/>
  <headerFooter alignWithMargins="0"/>
  <rowBreaks count="1" manualBreakCount="1">
    <brk id="782" max="12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130429CC920849805912B8ED410E82" ma:contentTypeVersion="7" ma:contentTypeDescription="Create a new document." ma:contentTypeScope="" ma:versionID="69b2c2930a9e9828fb5e59b5e933d253">
  <xsd:schema xmlns:xsd="http://www.w3.org/2001/XMLSchema" xmlns:xs="http://www.w3.org/2001/XMLSchema" xmlns:p="http://schemas.microsoft.com/office/2006/metadata/properties" xmlns:ns1="http://schemas.microsoft.com/sharepoint/v3" xmlns:ns2="ce662183-709c-4199-bc92-be3282ac1f6f" xmlns:ns3="179b38b4-bdd7-4d54-a2b3-fe789af42f7d" targetNamespace="http://schemas.microsoft.com/office/2006/metadata/properties" ma:root="true" ma:fieldsID="57c578aea0aa59e5f0f24905bac3e300" ns1:_="" ns2:_="" ns3:_="">
    <xsd:import namespace="http://schemas.microsoft.com/sharepoint/v3"/>
    <xsd:import namespace="ce662183-709c-4199-bc92-be3282ac1f6f"/>
    <xsd:import namespace="179b38b4-bdd7-4d54-a2b3-fe789af42f7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SharedWithUsers" minOccurs="0"/>
                <xsd:element ref="ns3:SharedWithDetails" minOccurs="0"/>
                <xsd:element ref="ns3:_Flow_SignoffStatus" minOccurs="0"/>
                <xsd:element ref="ns3:MediaServiceSearchProperties" minOccurs="0"/>
                <xsd:element ref="ns1:_vti_ItemDeclaredRecord" minOccurs="0"/>
                <xsd:element ref="ns1:_vti_ItemHoldRecordStatu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8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9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62183-709c-4199-bc92-be3282ac1f6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b38b4-bdd7-4d54-a2b3-fe789af42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Flow_SignoffStatus" ma:index="16" nillable="true" ma:displayName="Sign-off status" ma:internalName="Sign_x002d_off_x0020_status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104b04b-10ea-4ccf-8ac7-2cc4477a9b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79b38b4-bdd7-4d54-a2b3-fe789af42f7d" xsi:nil="true"/>
    <lcf76f155ced4ddcb4097134ff3c332f xmlns="179b38b4-bdd7-4d54-a2b3-fe789af42f7d">
      <Terms xmlns="http://schemas.microsoft.com/office/infopath/2007/PartnerControls"/>
    </lcf76f155ced4ddcb4097134ff3c332f>
    <_dlc_DocId xmlns="ce662183-709c-4199-bc92-be3282ac1f6f">JN64SEZTKRT2-710029411-13425</_dlc_DocId>
    <_dlc_DocIdUrl xmlns="ce662183-709c-4199-bc92-be3282ac1f6f">
      <Url>https://niwater.sharepoint.com/sites/IMU/_layouts/15/DocIdRedir.aspx?ID=JN64SEZTKRT2-710029411-13425</Url>
      <Description>JN64SEZTKRT2-710029411-13425</Description>
    </_dlc_DocIdUrl>
    <_vti_ItemDeclaredRecord xmlns="http://schemas.microsoft.com/sharepoint/v3">2026-04-20T08:26:39+00:00</_vti_ItemDeclaredRecord>
    <_vti_ItemHoldRecordStatus xmlns="http://schemas.microsoft.com/sharepoint/v3">273</_vti_ItemHoldRecordStatus>
  </documentManagement>
</p:properties>
</file>

<file path=customXml/itemProps1.xml><?xml version="1.0" encoding="utf-8"?>
<ds:datastoreItem xmlns:ds="http://schemas.openxmlformats.org/officeDocument/2006/customXml" ds:itemID="{A2DB1F57-D200-4874-AAA5-DCB7A38AAE74}"/>
</file>

<file path=customXml/itemProps2.xml><?xml version="1.0" encoding="utf-8"?>
<ds:datastoreItem xmlns:ds="http://schemas.openxmlformats.org/officeDocument/2006/customXml" ds:itemID="{6A76E776-7C58-4A16-95F0-0E6B460928FC}"/>
</file>

<file path=customXml/itemProps3.xml><?xml version="1.0" encoding="utf-8"?>
<ds:datastoreItem xmlns:ds="http://schemas.openxmlformats.org/officeDocument/2006/customXml" ds:itemID="{94259BFF-7CEC-42FE-8252-0F8DE2AEEF24}"/>
</file>

<file path=customXml/itemProps4.xml><?xml version="1.0" encoding="utf-8"?>
<ds:datastoreItem xmlns:ds="http://schemas.openxmlformats.org/officeDocument/2006/customXml" ds:itemID="{B82B8AC9-0E77-477C-8A1B-AC34793B54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Active Traders</vt:lpstr>
      <vt:lpstr>'Active Traders'!Print_Area</vt:lpstr>
      <vt:lpstr>'Active Traders'!Print_Titles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2026-04-20T12:06:52Z</dcterms:created>
  <dcterms:modified xsi:type="dcterms:W3CDTF">2026-04-20T12:07:05Z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  <property fmtid="{D5CDD505-2E9C-101B-9397-08002B2CF9AE}" pid="3" name="ContentTypeId">
    <vt:lpwstr>0x010100F4130429CC920849805912B8ED410E82</vt:lpwstr>
  </property>
  <property fmtid="{D5CDD505-2E9C-101B-9397-08002B2CF9AE}" pid="4" name="mdc2be34c3c940d8913de3e124dbf9fb0">
    <vt:lpwstr/>
  </property>
  <property fmtid="{D5CDD505-2E9C-101B-9397-08002B2CF9AE}" pid="5" name="Exemption_x0020_Applied">
    <vt:lpwstr/>
  </property>
  <property fmtid="{D5CDD505-2E9C-101B-9397-08002B2CF9AE}" pid="7" name="MediaServiceImageTags">
    <vt:lpwstr/>
  </property>
  <property fmtid="{D5CDD505-2E9C-101B-9397-08002B2CF9AE}" pid="8" name="TaxCatchAll">
    <vt:lpwstr/>
  </property>
  <property fmtid="{D5CDD505-2E9C-101B-9397-08002B2CF9AE}" pid="9" name="Applicant Address">
    <vt:lpwstr>rachel.salvidge@watershedinvestigations.com</vt:lpwstr>
  </property>
  <property fmtid="{D5CDD505-2E9C-101B-9397-08002B2CF9AE}" pid="10" name="Applicant_x0020_Group">
    <vt:lpwstr/>
  </property>
  <property fmtid="{D5CDD505-2E9C-101B-9397-08002B2CF9AE}" pid="11" name="Exemption_x0020_Initially_x0020_Applied">
    <vt:lpwstr/>
  </property>
  <property fmtid="{D5CDD505-2E9C-101B-9397-08002B2CF9AE}" pid="12" name="Date Initial Request Received">
    <vt:filetime>2026-03-19T00:00:00Z</vt:filetime>
  </property>
  <property fmtid="{D5CDD505-2E9C-101B-9397-08002B2CF9AE}" pid="13" name="Applicant Name1">
    <vt:lpwstr>Rachel Salvidge</vt:lpwstr>
  </property>
  <property fmtid="{D5CDD505-2E9C-101B-9397-08002B2CF9AE}" pid="14" name="jb0d01a84a0c4ed487acc6f227464c570">
    <vt:lpwstr/>
  </property>
  <property fmtid="{D5CDD505-2E9C-101B-9397-08002B2CF9AE}" pid="15" name="g7ef1e575ac1441c99aab1fef7350bc70">
    <vt:lpwstr/>
  </property>
  <property fmtid="{D5CDD505-2E9C-101B-9397-08002B2CF9AE}" pid="16" name="Exemption_x0020_Applied_x0020_at_x0020_IR">
    <vt:lpwstr/>
  </property>
  <property fmtid="{D5CDD505-2E9C-101B-9397-08002B2CF9AE}" pid="18" name="ge5c5aa3dd8548f4b94509a7db17059c0">
    <vt:lpwstr/>
  </property>
  <property fmtid="{D5CDD505-2E9C-101B-9397-08002B2CF9AE}" pid="19" name="Request_x0020_Type">
    <vt:lpwstr/>
  </property>
  <property fmtid="{D5CDD505-2E9C-101B-9397-08002B2CF9AE}" pid="20" name="e6828ef997694320bd47fdc18bc50f500">
    <vt:lpwstr/>
  </property>
  <property fmtid="{D5CDD505-2E9C-101B-9397-08002B2CF9AE}" pid="21" name="Exemption Applied at IR">
    <vt:lpwstr/>
  </property>
  <property fmtid="{D5CDD505-2E9C-101B-9397-08002B2CF9AE}" pid="22" name="Exemption Applied">
    <vt:lpwstr/>
  </property>
  <property fmtid="{D5CDD505-2E9C-101B-9397-08002B2CF9AE}" pid="23" name="Exemption Initially Applied">
    <vt:lpwstr/>
  </property>
  <property fmtid="{D5CDD505-2E9C-101B-9397-08002B2CF9AE}" pid="24" name="Request Type">
    <vt:lpwstr/>
  </property>
  <property fmtid="{D5CDD505-2E9C-101B-9397-08002B2CF9AE}" pid="25" name="Applicant Group">
    <vt:lpwstr/>
  </property>
  <property fmtid="{D5CDD505-2E9C-101B-9397-08002B2CF9AE}" pid="26" name="_dlc_DocIdItemGuid">
    <vt:lpwstr>f3cf39d1-1a2b-4041-ab7d-94e3dba56969</vt:lpwstr>
  </property>
  <property fmtid="{D5CDD505-2E9C-101B-9397-08002B2CF9AE}" pid="27" name="ecm_ItemDeleteBlockHolders">
    <vt:lpwstr>ecm_InPlaceRecordLock</vt:lpwstr>
  </property>
  <property fmtid="{D5CDD505-2E9C-101B-9397-08002B2CF9AE}" pid="28" name="IconOverlay">
    <vt:lpwstr>|xlsx|lockoverlay.png</vt:lpwstr>
  </property>
  <property fmtid="{D5CDD505-2E9C-101B-9397-08002B2CF9AE}" pid="29" name="ecm_RecordRestrictions">
    <vt:lpwstr>BlockDelete, BlockEdit</vt:lpwstr>
  </property>
  <property fmtid="{D5CDD505-2E9C-101B-9397-08002B2CF9AE}" pid="30" name="ecm_ItemLockHolders">
    <vt:lpwstr>ecm_InPlaceRecordLock</vt:lpwstr>
  </property>
</Properties>
</file>